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75" windowHeight="9255" activeTab="0"/>
  </bookViews>
  <sheets>
    <sheet name="SAT KALENTERI" sheetId="1" r:id="rId1"/>
  </sheets>
  <definedNames/>
  <calcPr fullCalcOnLoad="1"/>
</workbook>
</file>

<file path=xl/comments1.xml><?xml version="1.0" encoding="utf-8"?>
<comments xmlns="http://schemas.openxmlformats.org/spreadsheetml/2006/main">
  <authors>
    <author>Onnellinen Microsoft Office -k?ytt?j?</author>
  </authors>
  <commentList>
    <comment ref="B20" authorId="0">
      <text>
        <r>
          <rPr>
            <b/>
            <sz val="12"/>
            <rFont val="Arial"/>
            <family val="2"/>
          </rPr>
          <t>Martti Kemppi on päivittänyt  tarkistanut tämä kalenterin 
20.12.2001. Vuoden 1999 kalenterissa olleen laskuvirheen  Jorma Sevander Oulusta korjasi ( virheen tiesin mutta itse en sitä osannut korjata ) kesällä 1999 Kiitos Jorma !</t>
        </r>
      </text>
    </comment>
    <comment ref="B81" authorId="0">
      <text>
        <r>
          <rPr>
            <b/>
            <sz val="12"/>
            <rFont val="Arial"/>
            <family val="2"/>
          </rPr>
          <t>Martti Kemppi on päivittänyt ja tarkistanut tämä kalenterin 
20.12.2000. Vuoden 1999 kalenterissa olleen laskuvirheen  Jorma Sevander Oulusta korjasi  ( virheen tiesin mutta itse en osannut korjata ) kesällä 1999 Kiitos Jorma !</t>
        </r>
      </text>
    </comment>
  </commentList>
</comments>
</file>

<file path=xl/sharedStrings.xml><?xml version="1.0" encoding="utf-8"?>
<sst xmlns="http://schemas.openxmlformats.org/spreadsheetml/2006/main" count="95" uniqueCount="68">
  <si>
    <t>Yleisimmät Suomessa vastaanotettavat satelliitit</t>
  </si>
  <si>
    <t>TOSI</t>
  </si>
  <si>
    <t>TOSI ETELÄ</t>
  </si>
  <si>
    <t xml:space="preserve">THOR 1,2,3,4 </t>
  </si>
  <si>
    <t>ETELÄ</t>
  </si>
  <si>
    <t xml:space="preserve"> INTELSAT</t>
  </si>
  <si>
    <t>HELSINKI</t>
  </si>
  <si>
    <t>E</t>
  </si>
  <si>
    <t>W</t>
  </si>
  <si>
    <t>minuuttia / aste</t>
  </si>
  <si>
    <t>AURINGON KORKEUS ETELÄSSÄ (H:ki)</t>
  </si>
  <si>
    <t>PVM</t>
  </si>
  <si>
    <t>ASTETTA</t>
  </si>
  <si>
    <t>KLO</t>
  </si>
  <si>
    <t>TAMMI</t>
  </si>
  <si>
    <t>HELMI</t>
  </si>
  <si>
    <t>MAALIS</t>
  </si>
  <si>
    <t>HUHTI</t>
  </si>
  <si>
    <t>TOUKO</t>
  </si>
  <si>
    <t>KESÄ</t>
  </si>
  <si>
    <t>Martti Kemppi</t>
  </si>
  <si>
    <t>HEINÄ</t>
  </si>
  <si>
    <t>ELO</t>
  </si>
  <si>
    <t>SYYS</t>
  </si>
  <si>
    <t>LOKA</t>
  </si>
  <si>
    <t>MARRAS</t>
  </si>
  <si>
    <t>JOULU</t>
  </si>
  <si>
    <t xml:space="preserve"> Yleisimmät Suomessa vastaanotettavat satelliitit</t>
  </si>
  <si>
    <t xml:space="preserve"> SIRIUS 1,2 ( 3)</t>
  </si>
  <si>
    <t xml:space="preserve"> HOTBIRD 1,2,3,4 </t>
  </si>
  <si>
    <t xml:space="preserve"> 601</t>
  </si>
  <si>
    <t xml:space="preserve"> 707</t>
  </si>
  <si>
    <t xml:space="preserve"> TELE-X </t>
  </si>
  <si>
    <t xml:space="preserve"> ASTRA</t>
  </si>
  <si>
    <t xml:space="preserve"> </t>
  </si>
  <si>
    <t>KUUKAUSI</t>
  </si>
  <si>
    <t>PITUUS ASTE (satelliitin osoite)</t>
  </si>
  <si>
    <t xml:space="preserve"> KELLONAIKA MILLOIN AURINKO ON ko. SATELLIITIN SUUNNASSA</t>
  </si>
  <si>
    <t/>
  </si>
  <si>
    <t>Kirjoita paikka ja sijainti enenen tulostusta jotta voit myöhemmin tarkistaa laskelman</t>
  </si>
  <si>
    <t>Haluamasi satelliitti / sijainti</t>
  </si>
  <si>
    <t>Muutos vast.ottopaikkakunnasta, hh:mm</t>
  </si>
  <si>
    <t>Muutos vast.ottopaikkakunnasta, astetta</t>
  </si>
  <si>
    <t>AURINGON KORKEUS</t>
  </si>
  <si>
    <t>H:KI/lev, pit</t>
  </si>
  <si>
    <t>PAIKKAKUNTA:</t>
  </si>
  <si>
    <t>TÄLLÄ SATELLIITTIKALENTERILLA VOIT ARVIOIDA AURINGON SUUNNAN PERUSTEELLA SATELLIITIN SUUNNAN</t>
  </si>
  <si>
    <t>==&gt; Aurinko lähes samalla korkeudella (radalla) kuin satelliititkin!!!</t>
  </si>
  <si>
    <t xml:space="preserve"> ( EUTELSAT )</t>
  </si>
  <si>
    <t xml:space="preserve"> KORKEUS</t>
  </si>
  <si>
    <t>AURINGON</t>
  </si>
  <si>
    <t>( ETELÄ )</t>
  </si>
  <si>
    <t>Kalenterin kellonaikaan on AURINKO kyseisen SATELLIITIN SUUNNASSA ( Satelliittien korkeuskulma etelä-Suomessa on  noin 21 - 18 astetta, Oulun korkeudella n. 5 astetta vähemmän)</t>
  </si>
  <si>
    <t>Tässä taulukossa olevia vastaanottopaikkaa / sijaintia / satelliitin nimiä / osoitteita voit muuttaa ohjelma huomioi muutokset loppuvuoden taulukkoon (RASTEROIDUT SOLUT)</t>
  </si>
  <si>
    <t xml:space="preserve"> SIRIUS 1,2,(3)      TELE-X </t>
  </si>
  <si>
    <t>THOR 1,2,3,4  INTELSAT 707</t>
  </si>
  <si>
    <t xml:space="preserve">==&gt; </t>
  </si>
  <si>
    <t>LEVEYTTÄ (LATITUDE) (N):</t>
  </si>
  <si>
    <t>PITUUTTA (LONGITUDE) (E/W):</t>
  </si>
  <si>
    <t>==&gt;</t>
  </si>
  <si>
    <r>
      <t xml:space="preserve">KALENTERIN KELLONAJAT OVAT   </t>
    </r>
    <r>
      <rPr>
        <b/>
        <sz val="20"/>
        <color indexed="10"/>
        <rFont val="Arial"/>
        <family val="2"/>
      </rPr>
      <t>SUOMEN AIKAA</t>
    </r>
  </si>
  <si>
    <t xml:space="preserve"> - =  LÄNTISTÄ PITUUTA ( W )                          +  =   ITÄISTÄ PITUUTTA ( E )</t>
  </si>
  <si>
    <t xml:space="preserve"> HOTBIRD 1,2,3,4,5   (EUTELSAT )</t>
  </si>
  <si>
    <t>KALENTERIN LÄHTÖAJAT ( AURINKO ETELÄSSÄ ja KORKEUS) OVAT v. 2002 HELSINGIN YLIOPISTON ALMANAKASTA (ISSN 1239-1654)</t>
  </si>
  <si>
    <r>
      <t xml:space="preserve">   ©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Martti Kemppi</t>
    </r>
  </si>
  <si>
    <r>
      <t>©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Martti Kemppi</t>
    </r>
  </si>
  <si>
    <t xml:space="preserve">  Kellonaika milloin aurinko kunkin on satelliitin suunnassa</t>
  </si>
  <si>
    <t>EXPRESS 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</si>
</sst>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&quot;FIM&quot;;\-#,##0&quot;FIM&quot;"/>
    <numFmt numFmtId="173" formatCode="#,##0&quot;FIM&quot;;[Red]\-#,##0&quot;FIM&quot;"/>
    <numFmt numFmtId="174" formatCode="#,##0.00&quot;FIM&quot;;\-#,##0.00&quot;FIM&quot;"/>
    <numFmt numFmtId="175" formatCode="#,##0.00&quot;FIM&quot;;[Red]\-#,##0.00&quot;FIM&quot;"/>
    <numFmt numFmtId="176" formatCode="_-* #,##0&quot;FIM&quot;_-;\-* #,##0&quot;FIM&quot;_-;_-* &quot;-&quot;&quot;FIM&quot;_-;_-@_-"/>
    <numFmt numFmtId="177" formatCode="_-* #,##0_F_I_M_-;\-* #,##0_F_I_M_-;_-* &quot;-&quot;_F_I_M_-;_-@_-"/>
    <numFmt numFmtId="178" formatCode="_-* #,##0.00&quot;FIM&quot;_-;\-* #,##0.00&quot;FIM&quot;_-;_-* &quot;-&quot;??&quot;FIM&quot;_-;_-@_-"/>
    <numFmt numFmtId="179" formatCode="_-* #,##0.00_F_I_M_-;\-* #,##0.00_F_I_M_-;_-* &quot;-&quot;??_F_I_M_-;_-@_-"/>
    <numFmt numFmtId="180" formatCode="0.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u val="single"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u val="single"/>
      <sz val="16"/>
      <name val="Arial"/>
      <family val="2"/>
    </font>
    <font>
      <b/>
      <sz val="20"/>
      <color indexed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 style="double"/>
      <bottom style="medium"/>
    </border>
    <border>
      <left style="double"/>
      <right style="double"/>
      <top style="double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double"/>
      <right style="medium"/>
      <top style="double"/>
      <bottom style="double"/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1" applyNumberFormat="0" applyFont="0" applyAlignment="0" applyProtection="0"/>
    <xf numFmtId="0" fontId="43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2" applyNumberFormat="0" applyAlignment="0" applyProtection="0"/>
    <xf numFmtId="0" fontId="46" fillId="0" borderId="3" applyNumberFormat="0" applyFill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1" borderId="2" applyNumberFormat="0" applyAlignment="0" applyProtection="0"/>
    <xf numFmtId="0" fontId="55" fillId="32" borderId="8" applyNumberFormat="0" applyAlignment="0" applyProtection="0"/>
    <xf numFmtId="0" fontId="56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2" fontId="1" fillId="33" borderId="0" xfId="0" applyNumberFormat="1" applyFont="1" applyFill="1" applyBorder="1" applyAlignment="1" quotePrefix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80" fontId="1" fillId="0" borderId="0" xfId="0" applyNumberFormat="1" applyFont="1" applyFill="1" applyBorder="1" applyAlignment="1">
      <alignment horizontal="center"/>
    </xf>
    <xf numFmtId="180" fontId="1" fillId="0" borderId="11" xfId="0" applyNumberFormat="1" applyFont="1" applyFill="1" applyBorder="1" applyAlignment="1">
      <alignment horizontal="center"/>
    </xf>
    <xf numFmtId="180" fontId="4" fillId="0" borderId="12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13" xfId="0" applyFont="1" applyFill="1" applyBorder="1" applyAlignment="1">
      <alignment/>
    </xf>
    <xf numFmtId="0" fontId="1" fillId="0" borderId="10" xfId="0" applyFont="1" applyBorder="1" applyAlignment="1">
      <alignment/>
    </xf>
    <xf numFmtId="0" fontId="4" fillId="0" borderId="14" xfId="0" applyFont="1" applyFill="1" applyBorder="1" applyAlignment="1">
      <alignment vertical="center"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14" xfId="0" applyFont="1" applyFill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2" fontId="1" fillId="0" borderId="0" xfId="0" applyNumberFormat="1" applyFont="1" applyFill="1" applyBorder="1" applyAlignment="1" applyProtection="1" quotePrefix="1">
      <alignment horizontal="left"/>
      <protection/>
    </xf>
    <xf numFmtId="2" fontId="1" fillId="0" borderId="12" xfId="0" applyNumberFormat="1" applyFont="1" applyFill="1" applyBorder="1" applyAlignment="1" applyProtection="1" quotePrefix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20" fontId="4" fillId="0" borderId="11" xfId="0" applyNumberFormat="1" applyFont="1" applyFill="1" applyBorder="1" applyAlignment="1" applyProtection="1" quotePrefix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180" fontId="4" fillId="0" borderId="16" xfId="0" applyNumberFormat="1" applyFont="1" applyFill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180" fontId="4" fillId="0" borderId="17" xfId="0" applyNumberFormat="1" applyFont="1" applyFill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180" fontId="4" fillId="0" borderId="14" xfId="0" applyNumberFormat="1" applyFont="1" applyFill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180" fontId="1" fillId="0" borderId="23" xfId="0" applyNumberFormat="1" applyFont="1" applyFill="1" applyBorder="1" applyAlignment="1" applyProtection="1">
      <alignment horizontal="center"/>
      <protection/>
    </xf>
    <xf numFmtId="20" fontId="1" fillId="0" borderId="0" xfId="0" applyNumberFormat="1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20" fontId="1" fillId="0" borderId="25" xfId="0" applyNumberFormat="1" applyFont="1" applyBorder="1" applyAlignment="1" applyProtection="1">
      <alignment horizontal="center"/>
      <protection/>
    </xf>
    <xf numFmtId="180" fontId="1" fillId="0" borderId="26" xfId="0" applyNumberFormat="1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vertical="center"/>
      <protection/>
    </xf>
    <xf numFmtId="20" fontId="1" fillId="0" borderId="27" xfId="0" applyNumberFormat="1" applyFont="1" applyBorder="1" applyAlignment="1" applyProtection="1">
      <alignment horizontal="center"/>
      <protection/>
    </xf>
    <xf numFmtId="20" fontId="8" fillId="0" borderId="0" xfId="0" applyNumberFormat="1" applyFont="1" applyBorder="1" applyAlignment="1" applyProtection="1">
      <alignment horizontal="center"/>
      <protection/>
    </xf>
    <xf numFmtId="20" fontId="8" fillId="0" borderId="25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>
      <alignment/>
    </xf>
    <xf numFmtId="0" fontId="1" fillId="0" borderId="11" xfId="0" applyFont="1" applyBorder="1" applyAlignment="1">
      <alignment horizontal="center"/>
    </xf>
    <xf numFmtId="20" fontId="0" fillId="0" borderId="0" xfId="0" applyNumberFormat="1" applyFont="1" applyBorder="1" applyAlignment="1" applyProtection="1">
      <alignment horizontal="center"/>
      <protection/>
    </xf>
    <xf numFmtId="180" fontId="1" fillId="0" borderId="28" xfId="0" applyNumberFormat="1" applyFont="1" applyFill="1" applyBorder="1" applyAlignment="1" applyProtection="1">
      <alignment horizontal="center"/>
      <protection/>
    </xf>
    <xf numFmtId="18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180" fontId="4" fillId="33" borderId="29" xfId="0" applyNumberFormat="1" applyFont="1" applyFill="1" applyBorder="1" applyAlignment="1" applyProtection="1">
      <alignment horizontal="center"/>
      <protection locked="0"/>
    </xf>
    <xf numFmtId="0" fontId="1" fillId="33" borderId="17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 quotePrefix="1">
      <alignment horizontal="center"/>
      <protection locked="0"/>
    </xf>
    <xf numFmtId="0" fontId="1" fillId="33" borderId="11" xfId="0" applyFont="1" applyFill="1" applyBorder="1" applyAlignment="1" applyProtection="1" quotePrefix="1">
      <alignment horizontal="left"/>
      <protection locked="0"/>
    </xf>
    <xf numFmtId="0" fontId="1" fillId="33" borderId="30" xfId="0" applyFont="1" applyFill="1" applyBorder="1" applyAlignment="1" applyProtection="1" quotePrefix="1">
      <alignment horizontal="left"/>
      <protection locked="0"/>
    </xf>
    <xf numFmtId="0" fontId="1" fillId="33" borderId="30" xfId="0" applyFont="1" applyFill="1" applyBorder="1" applyAlignment="1" applyProtection="1" quotePrefix="1">
      <alignment/>
      <protection locked="0"/>
    </xf>
    <xf numFmtId="0" fontId="4" fillId="33" borderId="12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/>
      <protection locked="0"/>
    </xf>
    <xf numFmtId="180" fontId="4" fillId="33" borderId="31" xfId="0" applyNumberFormat="1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 quotePrefix="1">
      <alignment horizontal="left"/>
      <protection/>
    </xf>
    <xf numFmtId="0" fontId="1" fillId="33" borderId="11" xfId="0" applyFont="1" applyFill="1" applyBorder="1" applyAlignment="1" applyProtection="1" quotePrefix="1">
      <alignment horizontal="left"/>
      <protection/>
    </xf>
    <xf numFmtId="0" fontId="1" fillId="33" borderId="30" xfId="0" applyFont="1" applyFill="1" applyBorder="1" applyAlignment="1" applyProtection="1" quotePrefix="1">
      <alignment horizontal="left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20" fontId="0" fillId="34" borderId="0" xfId="0" applyNumberFormat="1" applyFont="1" applyFill="1" applyBorder="1" applyAlignment="1">
      <alignment horizontal="center"/>
    </xf>
    <xf numFmtId="180" fontId="4" fillId="0" borderId="12" xfId="0" applyNumberFormat="1" applyFont="1" applyFill="1" applyBorder="1" applyAlignment="1" applyProtection="1">
      <alignment horizontal="center"/>
      <protection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1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34" xfId="0" applyFont="1" applyFill="1" applyBorder="1" applyAlignment="1" applyProtection="1">
      <alignment horizontal="center"/>
      <protection/>
    </xf>
    <xf numFmtId="0" fontId="1" fillId="0" borderId="35" xfId="0" applyFont="1" applyFill="1" applyBorder="1" applyAlignment="1" applyProtection="1">
      <alignment horizontal="center"/>
      <protection/>
    </xf>
    <xf numFmtId="0" fontId="1" fillId="0" borderId="30" xfId="0" applyFont="1" applyFill="1" applyBorder="1" applyAlignment="1" applyProtection="1">
      <alignment horizontal="center"/>
      <protection/>
    </xf>
    <xf numFmtId="180" fontId="1" fillId="0" borderId="36" xfId="0" applyNumberFormat="1" applyFont="1" applyBorder="1" applyAlignment="1" applyProtection="1">
      <alignment horizontal="center"/>
      <protection/>
    </xf>
    <xf numFmtId="180" fontId="1" fillId="0" borderId="26" xfId="0" applyNumberFormat="1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/>
      <protection/>
    </xf>
    <xf numFmtId="0" fontId="8" fillId="0" borderId="24" xfId="0" applyFont="1" applyBorder="1" applyAlignment="1" applyProtection="1">
      <alignment/>
      <protection/>
    </xf>
    <xf numFmtId="20" fontId="8" fillId="0" borderId="27" xfId="0" applyNumberFormat="1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>
      <alignment horizontal="left"/>
    </xf>
    <xf numFmtId="0" fontId="7" fillId="33" borderId="37" xfId="0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 applyProtection="1" quotePrefix="1">
      <alignment horizontal="left"/>
      <protection/>
    </xf>
    <xf numFmtId="20" fontId="4" fillId="0" borderId="0" xfId="0" applyNumberFormat="1" applyFont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left"/>
      <protection/>
    </xf>
    <xf numFmtId="0" fontId="1" fillId="0" borderId="11" xfId="0" applyFont="1" applyFill="1" applyBorder="1" applyAlignment="1" applyProtection="1">
      <alignment horizontal="left"/>
      <protection/>
    </xf>
    <xf numFmtId="0" fontId="1" fillId="0" borderId="30" xfId="0" applyFont="1" applyFill="1" applyBorder="1" applyAlignment="1" applyProtection="1" quotePrefix="1">
      <alignment horizontal="left"/>
      <protection/>
    </xf>
    <xf numFmtId="0" fontId="1" fillId="0" borderId="30" xfId="0" applyFont="1" applyFill="1" applyBorder="1" applyAlignment="1" applyProtection="1">
      <alignment horizontal="left"/>
      <protection/>
    </xf>
    <xf numFmtId="0" fontId="1" fillId="0" borderId="30" xfId="0" applyFont="1" applyFill="1" applyBorder="1" applyAlignment="1" applyProtection="1" quotePrefix="1">
      <alignment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 quotePrefix="1">
      <alignment horizontal="left"/>
      <protection/>
    </xf>
    <xf numFmtId="0" fontId="1" fillId="0" borderId="17" xfId="0" applyFont="1" applyFill="1" applyBorder="1" applyAlignment="1" applyProtection="1" quotePrefix="1">
      <alignment horizontal="left"/>
      <protection/>
    </xf>
    <xf numFmtId="0" fontId="1" fillId="0" borderId="11" xfId="0" applyFont="1" applyFill="1" applyBorder="1" applyAlignment="1" applyProtection="1" quotePrefix="1">
      <alignment horizontal="left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 quotePrefix="1">
      <alignment horizontal="center" vertical="center"/>
      <protection/>
    </xf>
    <xf numFmtId="180" fontId="1" fillId="0" borderId="36" xfId="0" applyNumberFormat="1" applyFont="1" applyFill="1" applyBorder="1" applyAlignment="1" applyProtection="1">
      <alignment horizontal="center"/>
      <protection/>
    </xf>
    <xf numFmtId="20" fontId="1" fillId="0" borderId="14" xfId="0" applyNumberFormat="1" applyFont="1" applyBorder="1" applyAlignment="1" applyProtection="1">
      <alignment horizontal="center"/>
      <protection/>
    </xf>
    <xf numFmtId="180" fontId="1" fillId="0" borderId="38" xfId="0" applyNumberFormat="1" applyFont="1" applyBorder="1" applyAlignment="1" applyProtection="1">
      <alignment horizontal="center"/>
      <protection/>
    </xf>
    <xf numFmtId="20" fontId="1" fillId="0" borderId="39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180" fontId="1" fillId="0" borderId="40" xfId="0" applyNumberFormat="1" applyFont="1" applyFill="1" applyBorder="1" applyAlignment="1" applyProtection="1">
      <alignment horizontal="center"/>
      <protection/>
    </xf>
    <xf numFmtId="20" fontId="8" fillId="0" borderId="39" xfId="0" applyNumberFormat="1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1" fillId="0" borderId="30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41" xfId="0" applyFont="1" applyBorder="1" applyAlignment="1" applyProtection="1">
      <alignment horizontal="center"/>
      <protection/>
    </xf>
    <xf numFmtId="0" fontId="16" fillId="0" borderId="42" xfId="0" applyFont="1" applyBorder="1" applyAlignment="1" applyProtection="1">
      <alignment horizontal="center" vertical="center"/>
      <protection/>
    </xf>
    <xf numFmtId="0" fontId="17" fillId="0" borderId="42" xfId="0" applyFont="1" applyBorder="1" applyAlignment="1">
      <alignment horizontal="center" vertical="center"/>
    </xf>
    <xf numFmtId="0" fontId="1" fillId="0" borderId="43" xfId="0" applyFont="1" applyFill="1" applyBorder="1" applyAlignment="1" applyProtection="1">
      <alignment/>
      <protection/>
    </xf>
    <xf numFmtId="0" fontId="1" fillId="0" borderId="30" xfId="0" applyFont="1" applyBorder="1" applyAlignment="1" applyProtection="1">
      <alignment/>
      <protection/>
    </xf>
    <xf numFmtId="0" fontId="1" fillId="0" borderId="44" xfId="0" applyFont="1" applyFill="1" applyBorder="1" applyAlignment="1" applyProtection="1">
      <alignment/>
      <protection/>
    </xf>
    <xf numFmtId="0" fontId="1" fillId="0" borderId="45" xfId="0" applyFont="1" applyFill="1" applyBorder="1" applyAlignment="1" applyProtection="1">
      <alignment/>
      <protection/>
    </xf>
    <xf numFmtId="0" fontId="0" fillId="0" borderId="12" xfId="0" applyBorder="1" applyAlignment="1">
      <alignment vertical="center"/>
    </xf>
    <xf numFmtId="0" fontId="4" fillId="0" borderId="46" xfId="0" applyFont="1" applyBorder="1" applyAlignment="1" quotePrefix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16" xfId="0" applyFont="1" applyBorder="1" applyAlignment="1" applyProtection="1">
      <alignment vertical="center"/>
      <protection/>
    </xf>
    <xf numFmtId="20" fontId="10" fillId="0" borderId="0" xfId="0" applyNumberFormat="1" applyFont="1" applyBorder="1" applyAlignment="1" applyProtection="1">
      <alignment horizontal="center"/>
      <protection/>
    </xf>
    <xf numFmtId="20" fontId="10" fillId="0" borderId="25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25" xfId="0" applyFont="1" applyBorder="1" applyAlignment="1" applyProtection="1">
      <alignment horizontal="center"/>
      <protection/>
    </xf>
    <xf numFmtId="20" fontId="10" fillId="0" borderId="14" xfId="0" applyNumberFormat="1" applyFont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center"/>
      <protection/>
    </xf>
    <xf numFmtId="1" fontId="1" fillId="0" borderId="34" xfId="0" applyNumberFormat="1" applyFont="1" applyFill="1" applyBorder="1" applyAlignment="1" applyProtection="1">
      <alignment horizontal="center"/>
      <protection/>
    </xf>
    <xf numFmtId="0" fontId="6" fillId="0" borderId="49" xfId="0" applyFont="1" applyBorder="1" applyAlignment="1" quotePrefix="1">
      <alignment vertical="center"/>
    </xf>
    <xf numFmtId="0" fontId="0" fillId="0" borderId="49" xfId="0" applyBorder="1" applyAlignment="1">
      <alignment/>
    </xf>
    <xf numFmtId="0" fontId="4" fillId="0" borderId="12" xfId="0" applyFont="1" applyBorder="1" applyAlignment="1">
      <alignment horizontal="center"/>
    </xf>
    <xf numFmtId="0" fontId="14" fillId="0" borderId="14" xfId="0" applyFont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0" fontId="6" fillId="0" borderId="25" xfId="0" applyFont="1" applyBorder="1" applyAlignment="1" applyProtection="1">
      <alignment vertical="center"/>
      <protection/>
    </xf>
    <xf numFmtId="1" fontId="1" fillId="0" borderId="34" xfId="0" applyNumberFormat="1" applyFont="1" applyBorder="1" applyAlignment="1" applyProtection="1">
      <alignment horizontal="center"/>
      <protection/>
    </xf>
    <xf numFmtId="0" fontId="1" fillId="0" borderId="50" xfId="0" applyFont="1" applyBorder="1" applyAlignment="1" applyProtection="1">
      <alignment horizontal="center"/>
      <protection/>
    </xf>
    <xf numFmtId="180" fontId="1" fillId="0" borderId="51" xfId="0" applyNumberFormat="1" applyFont="1" applyFill="1" applyBorder="1" applyAlignment="1" applyProtection="1">
      <alignment horizontal="center"/>
      <protection/>
    </xf>
    <xf numFmtId="0" fontId="6" fillId="33" borderId="37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vertical="center" wrapText="1"/>
    </xf>
    <xf numFmtId="0" fontId="14" fillId="0" borderId="25" xfId="0" applyFont="1" applyBorder="1" applyAlignment="1" applyProtection="1" quotePrefix="1">
      <alignment vertical="center"/>
      <protection/>
    </xf>
    <xf numFmtId="180" fontId="6" fillId="33" borderId="36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 vertical="center"/>
      <protection/>
    </xf>
    <xf numFmtId="20" fontId="8" fillId="0" borderId="14" xfId="0" applyNumberFormat="1" applyFont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0" fillId="0" borderId="52" xfId="0" applyBorder="1" applyAlignment="1">
      <alignment wrapText="1"/>
    </xf>
    <xf numFmtId="0" fontId="0" fillId="0" borderId="14" xfId="0" applyBorder="1" applyAlignment="1">
      <alignment vertical="center" wrapText="1"/>
    </xf>
    <xf numFmtId="0" fontId="5" fillId="0" borderId="43" xfId="0" applyFont="1" applyBorder="1" applyAlignment="1">
      <alignment horizontal="center" vertical="top"/>
    </xf>
    <xf numFmtId="0" fontId="4" fillId="0" borderId="53" xfId="0" applyFont="1" applyBorder="1" applyAlignment="1" applyProtection="1">
      <alignment horizontal="center" vertical="top"/>
      <protection/>
    </xf>
    <xf numFmtId="0" fontId="0" fillId="0" borderId="54" xfId="0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4" fillId="0" borderId="55" xfId="0" applyFont="1" applyFill="1" applyBorder="1" applyAlignment="1" applyProtection="1">
      <alignment horizontal="center" vertical="top"/>
      <protection/>
    </xf>
    <xf numFmtId="0" fontId="5" fillId="0" borderId="54" xfId="0" applyFont="1" applyBorder="1" applyAlignment="1">
      <alignment horizontal="center" vertical="top"/>
    </xf>
    <xf numFmtId="0" fontId="1" fillId="0" borderId="56" xfId="0" applyFont="1" applyBorder="1" applyAlignment="1" applyProtection="1">
      <alignment/>
      <protection/>
    </xf>
    <xf numFmtId="0" fontId="0" fillId="0" borderId="57" xfId="0" applyBorder="1" applyAlignment="1">
      <alignment/>
    </xf>
    <xf numFmtId="0" fontId="1" fillId="0" borderId="19" xfId="0" applyFont="1" applyBorder="1" applyAlignment="1" applyProtection="1" quotePrefix="1">
      <alignment horizontal="left"/>
      <protection/>
    </xf>
    <xf numFmtId="0" fontId="0" fillId="0" borderId="44" xfId="0" applyBorder="1" applyAlignment="1">
      <alignment/>
    </xf>
    <xf numFmtId="0" fontId="1" fillId="0" borderId="58" xfId="0" applyFont="1" applyBorder="1" applyAlignment="1" applyProtection="1">
      <alignment/>
      <protection/>
    </xf>
    <xf numFmtId="0" fontId="0" fillId="0" borderId="59" xfId="0" applyBorder="1" applyAlignment="1">
      <alignment/>
    </xf>
    <xf numFmtId="0" fontId="1" fillId="0" borderId="58" xfId="0" applyFont="1" applyBorder="1" applyAlignment="1">
      <alignment horizontal="left" vertical="center"/>
    </xf>
    <xf numFmtId="0" fontId="0" fillId="0" borderId="59" xfId="0" applyBorder="1" applyAlignment="1">
      <alignment vertical="center"/>
    </xf>
    <xf numFmtId="0" fontId="0" fillId="0" borderId="59" xfId="0" applyBorder="1" applyAlignment="1">
      <alignment horizontal="left" vertical="center"/>
    </xf>
    <xf numFmtId="0" fontId="1" fillId="0" borderId="19" xfId="0" applyFont="1" applyBorder="1" applyAlignment="1" quotePrefix="1">
      <alignment horizontal="left" vertical="center"/>
    </xf>
    <xf numFmtId="0" fontId="0" fillId="0" borderId="44" xfId="0" applyBorder="1" applyAlignment="1">
      <alignment vertical="center"/>
    </xf>
    <xf numFmtId="0" fontId="4" fillId="0" borderId="55" xfId="0" applyFont="1" applyBorder="1" applyAlignment="1" applyProtection="1">
      <alignment horizontal="center" vertical="top"/>
      <protection/>
    </xf>
    <xf numFmtId="0" fontId="6" fillId="0" borderId="54" xfId="0" applyFont="1" applyBorder="1" applyAlignment="1" applyProtection="1" quotePrefix="1">
      <alignment horizontal="center"/>
      <protection/>
    </xf>
    <xf numFmtId="0" fontId="0" fillId="0" borderId="43" xfId="0" applyBorder="1" applyAlignment="1">
      <alignment horizontal="center"/>
    </xf>
    <xf numFmtId="0" fontId="4" fillId="0" borderId="53" xfId="0" applyFont="1" applyFill="1" applyBorder="1" applyAlignment="1" applyProtection="1">
      <alignment horizontal="center" vertical="top"/>
      <protection/>
    </xf>
    <xf numFmtId="0" fontId="14" fillId="0" borderId="54" xfId="0" applyFont="1" applyBorder="1" applyAlignment="1" applyProtection="1" quotePrefix="1">
      <alignment horizontal="center" vertical="top"/>
      <protection/>
    </xf>
    <xf numFmtId="0" fontId="4" fillId="0" borderId="54" xfId="0" applyFont="1" applyFill="1" applyBorder="1" applyAlignment="1" applyProtection="1">
      <alignment horizontal="center" vertical="top"/>
      <protection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52" xfId="0" applyBorder="1" applyAlignment="1">
      <alignment/>
    </xf>
    <xf numFmtId="0" fontId="13" fillId="35" borderId="60" xfId="0" applyFont="1" applyFill="1" applyBorder="1" applyAlignment="1">
      <alignment vertical="center"/>
    </xf>
    <xf numFmtId="0" fontId="1" fillId="0" borderId="17" xfId="0" applyFont="1" applyFill="1" applyBorder="1" applyAlignment="1" applyProtection="1" quotePrefix="1">
      <alignment horizontal="center" vertical="center"/>
      <protection/>
    </xf>
    <xf numFmtId="0" fontId="1" fillId="0" borderId="45" xfId="0" applyFont="1" applyBorder="1" applyAlignment="1" applyProtection="1">
      <alignment/>
      <protection/>
    </xf>
    <xf numFmtId="0" fontId="4" fillId="0" borderId="0" xfId="0" applyFont="1" applyAlignment="1" applyProtection="1" quotePrefix="1">
      <alignment vertical="center"/>
      <protection/>
    </xf>
    <xf numFmtId="0" fontId="12" fillId="0" borderId="0" xfId="0" applyFont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4" fillId="0" borderId="61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horizontal="center"/>
      <protection/>
    </xf>
    <xf numFmtId="180" fontId="4" fillId="33" borderId="14" xfId="0" applyNumberFormat="1" applyFont="1" applyFill="1" applyBorder="1" applyAlignment="1" applyProtection="1">
      <alignment horizontal="center"/>
      <protection/>
    </xf>
    <xf numFmtId="0" fontId="0" fillId="33" borderId="25" xfId="0" applyFill="1" applyBorder="1" applyAlignment="1">
      <alignment vertical="center"/>
    </xf>
    <xf numFmtId="0" fontId="1" fillId="33" borderId="21" xfId="0" applyFont="1" applyFill="1" applyBorder="1" applyAlignment="1" applyProtection="1">
      <alignment horizontal="center"/>
      <protection/>
    </xf>
    <xf numFmtId="20" fontId="10" fillId="33" borderId="0" xfId="0" applyNumberFormat="1" applyFont="1" applyFill="1" applyBorder="1" applyAlignment="1" applyProtection="1">
      <alignment horizontal="center"/>
      <protection/>
    </xf>
    <xf numFmtId="20" fontId="10" fillId="33" borderId="25" xfId="0" applyNumberFormat="1" applyFont="1" applyFill="1" applyBorder="1" applyAlignment="1" applyProtection="1">
      <alignment horizontal="center"/>
      <protection/>
    </xf>
    <xf numFmtId="20" fontId="1" fillId="33" borderId="0" xfId="0" applyNumberFormat="1" applyFont="1" applyFill="1" applyBorder="1" applyAlignment="1" applyProtection="1">
      <alignment horizontal="center"/>
      <protection/>
    </xf>
    <xf numFmtId="20" fontId="1" fillId="33" borderId="25" xfId="0" applyNumberFormat="1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 horizontal="center" vertical="center"/>
      <protection/>
    </xf>
    <xf numFmtId="20" fontId="1" fillId="33" borderId="14" xfId="0" applyNumberFormat="1" applyFont="1" applyFill="1" applyBorder="1" applyAlignment="1" applyProtection="1">
      <alignment horizontal="center"/>
      <protection/>
    </xf>
    <xf numFmtId="20" fontId="10" fillId="33" borderId="14" xfId="0" applyNumberFormat="1" applyFont="1" applyFill="1" applyBorder="1" applyAlignment="1" applyProtection="1">
      <alignment horizontal="center"/>
      <protection/>
    </xf>
    <xf numFmtId="20" fontId="23" fillId="34" borderId="24" xfId="0" applyNumberFormat="1" applyFont="1" applyFill="1" applyBorder="1" applyAlignment="1">
      <alignment horizontal="center"/>
    </xf>
    <xf numFmtId="0" fontId="0" fillId="33" borderId="14" xfId="0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15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 wrapText="1"/>
    </xf>
    <xf numFmtId="0" fontId="0" fillId="33" borderId="0" xfId="0" applyFill="1" applyAlignment="1">
      <alignment vertical="center"/>
    </xf>
    <xf numFmtId="0" fontId="14" fillId="33" borderId="14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1" fillId="33" borderId="17" xfId="0" applyFont="1" applyFill="1" applyBorder="1" applyAlignment="1" applyProtection="1" quotePrefix="1">
      <alignment horizontal="center" wrapText="1"/>
      <protection/>
    </xf>
    <xf numFmtId="0" fontId="0" fillId="35" borderId="63" xfId="0" applyFill="1" applyBorder="1" applyAlignment="1">
      <alignment/>
    </xf>
    <xf numFmtId="0" fontId="0" fillId="35" borderId="63" xfId="0" applyFill="1" applyBorder="1" applyAlignment="1">
      <alignment wrapText="1"/>
    </xf>
    <xf numFmtId="0" fontId="0" fillId="35" borderId="64" xfId="0" applyFill="1" applyBorder="1" applyAlignment="1">
      <alignment wrapText="1"/>
    </xf>
    <xf numFmtId="0" fontId="1" fillId="0" borderId="42" xfId="0" applyFont="1" applyBorder="1" applyAlignment="1" applyProtection="1">
      <alignment horizontal="center" vertical="center" wrapText="1"/>
      <protection/>
    </xf>
    <xf numFmtId="0" fontId="4" fillId="0" borderId="62" xfId="0" applyFont="1" applyBorder="1" applyAlignment="1" applyProtection="1">
      <alignment horizontal="center" vertical="center" wrapText="1"/>
      <protection/>
    </xf>
    <xf numFmtId="0" fontId="6" fillId="0" borderId="62" xfId="0" applyFont="1" applyBorder="1" applyAlignment="1" applyProtection="1">
      <alignment horizontal="left" vertical="center"/>
      <protection/>
    </xf>
    <xf numFmtId="0" fontId="4" fillId="0" borderId="54" xfId="0" applyFont="1" applyBorder="1" applyAlignment="1" applyProtection="1">
      <alignment horizontal="center" vertical="top"/>
      <protection/>
    </xf>
    <xf numFmtId="0" fontId="3" fillId="0" borderId="24" xfId="0" applyFont="1" applyBorder="1" applyAlignment="1" applyProtection="1">
      <alignment horizontal="center"/>
      <protection/>
    </xf>
    <xf numFmtId="0" fontId="1" fillId="0" borderId="65" xfId="0" applyFont="1" applyFill="1" applyBorder="1" applyAlignment="1" applyProtection="1">
      <alignment horizontal="center"/>
      <protection/>
    </xf>
    <xf numFmtId="0" fontId="1" fillId="0" borderId="66" xfId="0" applyFont="1" applyFill="1" applyBorder="1" applyAlignment="1" applyProtection="1">
      <alignment/>
      <protection/>
    </xf>
    <xf numFmtId="20" fontId="10" fillId="0" borderId="67" xfId="0" applyNumberFormat="1" applyFont="1" applyBorder="1" applyAlignment="1" applyProtection="1">
      <alignment horizontal="center"/>
      <protection/>
    </xf>
    <xf numFmtId="0" fontId="10" fillId="0" borderId="68" xfId="0" applyFont="1" applyBorder="1" applyAlignment="1" applyProtection="1">
      <alignment horizontal="center"/>
      <protection/>
    </xf>
    <xf numFmtId="20" fontId="10" fillId="0" borderId="69" xfId="0" applyNumberFormat="1" applyFont="1" applyBorder="1" applyAlignment="1" applyProtection="1">
      <alignment horizontal="center"/>
      <protection/>
    </xf>
    <xf numFmtId="0" fontId="10" fillId="0" borderId="70" xfId="0" applyFont="1" applyBorder="1" applyAlignment="1" applyProtection="1">
      <alignment horizontal="center"/>
      <protection/>
    </xf>
    <xf numFmtId="20" fontId="1" fillId="0" borderId="67" xfId="0" applyNumberFormat="1" applyFont="1" applyBorder="1" applyAlignment="1" applyProtection="1">
      <alignment horizontal="center"/>
      <protection/>
    </xf>
    <xf numFmtId="0" fontId="1" fillId="0" borderId="68" xfId="0" applyFont="1" applyBorder="1" applyAlignment="1" applyProtection="1">
      <alignment horizontal="center"/>
      <protection/>
    </xf>
    <xf numFmtId="20" fontId="1" fillId="0" borderId="69" xfId="0" applyNumberFormat="1" applyFont="1" applyBorder="1" applyAlignment="1" applyProtection="1">
      <alignment horizontal="center"/>
      <protection/>
    </xf>
    <xf numFmtId="0" fontId="1" fillId="0" borderId="70" xfId="0" applyFont="1" applyBorder="1" applyAlignment="1" applyProtection="1">
      <alignment horizontal="center"/>
      <protection/>
    </xf>
    <xf numFmtId="20" fontId="10" fillId="0" borderId="68" xfId="0" applyNumberFormat="1" applyFont="1" applyFill="1" applyBorder="1" applyAlignment="1" applyProtection="1">
      <alignment horizontal="center"/>
      <protection/>
    </xf>
    <xf numFmtId="20" fontId="10" fillId="0" borderId="70" xfId="0" applyNumberFormat="1" applyFont="1" applyFill="1" applyBorder="1" applyAlignment="1" applyProtection="1">
      <alignment horizontal="center"/>
      <protection/>
    </xf>
    <xf numFmtId="20" fontId="1" fillId="0" borderId="68" xfId="0" applyNumberFormat="1" applyFont="1" applyFill="1" applyBorder="1" applyAlignment="1" applyProtection="1">
      <alignment horizontal="center"/>
      <protection/>
    </xf>
    <xf numFmtId="20" fontId="1" fillId="0" borderId="70" xfId="0" applyNumberFormat="1" applyFont="1" applyFill="1" applyBorder="1" applyAlignment="1" applyProtection="1">
      <alignment horizontal="center"/>
      <protection/>
    </xf>
    <xf numFmtId="0" fontId="1" fillId="0" borderId="65" xfId="0" applyFont="1" applyBorder="1" applyAlignment="1" applyProtection="1">
      <alignment horizontal="center" vertical="center"/>
      <protection/>
    </xf>
    <xf numFmtId="0" fontId="0" fillId="0" borderId="66" xfId="0" applyBorder="1" applyAlignment="1" applyProtection="1">
      <alignment horizontal="center" vertical="center"/>
      <protection/>
    </xf>
    <xf numFmtId="20" fontId="1" fillId="0" borderId="68" xfId="0" applyNumberFormat="1" applyFont="1" applyBorder="1" applyAlignment="1" applyProtection="1">
      <alignment horizontal="center"/>
      <protection/>
    </xf>
    <xf numFmtId="20" fontId="1" fillId="0" borderId="70" xfId="0" applyNumberFormat="1" applyFont="1" applyBorder="1" applyAlignment="1" applyProtection="1">
      <alignment horizontal="center"/>
      <protection/>
    </xf>
    <xf numFmtId="20" fontId="1" fillId="0" borderId="71" xfId="0" applyNumberFormat="1" applyFont="1" applyBorder="1" applyAlignment="1" applyProtection="1">
      <alignment horizontal="center"/>
      <protection/>
    </xf>
    <xf numFmtId="20" fontId="1" fillId="0" borderId="72" xfId="0" applyNumberFormat="1" applyFont="1" applyBorder="1" applyAlignment="1" applyProtection="1">
      <alignment horizontal="center"/>
      <protection/>
    </xf>
    <xf numFmtId="20" fontId="10" fillId="0" borderId="71" xfId="0" applyNumberFormat="1" applyFont="1" applyBorder="1" applyAlignment="1" applyProtection="1">
      <alignment horizontal="center"/>
      <protection/>
    </xf>
    <xf numFmtId="0" fontId="10" fillId="0" borderId="72" xfId="0" applyFont="1" applyBorder="1" applyAlignment="1" applyProtection="1">
      <alignment horizontal="center"/>
      <protection/>
    </xf>
    <xf numFmtId="20" fontId="10" fillId="0" borderId="72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18" fillId="0" borderId="12" xfId="0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3" fillId="33" borderId="17" xfId="0" applyFont="1" applyFill="1" applyBorder="1" applyAlignment="1" applyProtection="1">
      <alignment horizontal="center" vertical="center" wrapText="1"/>
      <protection locked="0"/>
    </xf>
    <xf numFmtId="14" fontId="9" fillId="0" borderId="14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23" fillId="0" borderId="16" xfId="0" applyFont="1" applyFill="1" applyBorder="1" applyAlignment="1" applyProtection="1" quotePrefix="1">
      <alignment horizontal="center" vertical="center" wrapText="1"/>
      <protection/>
    </xf>
    <xf numFmtId="0" fontId="24" fillId="0" borderId="13" xfId="0" applyFont="1" applyBorder="1" applyAlignment="1">
      <alignment vertical="center" wrapText="1"/>
    </xf>
    <xf numFmtId="0" fontId="6" fillId="0" borderId="0" xfId="0" applyFont="1" applyAlignment="1" applyProtection="1">
      <alignment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3" fillId="0" borderId="17" xfId="0" applyFont="1" applyFill="1" applyBorder="1" applyAlignment="1" applyProtection="1" quotePrefix="1">
      <alignment horizontal="center" vertical="center" wrapText="1"/>
      <protection/>
    </xf>
    <xf numFmtId="0" fontId="4" fillId="0" borderId="17" xfId="0" applyFont="1" applyFill="1" applyBorder="1" applyAlignment="1" applyProtection="1" quotePrefix="1">
      <alignment horizontal="center" vertical="center" wrapText="1"/>
      <protection/>
    </xf>
    <xf numFmtId="0" fontId="14" fillId="0" borderId="16" xfId="0" applyFont="1" applyBorder="1" applyAlignment="1" applyProtection="1">
      <alignment horizontal="left"/>
      <protection/>
    </xf>
    <xf numFmtId="0" fontId="15" fillId="0" borderId="13" xfId="0" applyFont="1" applyBorder="1" applyAlignment="1">
      <alignment horizontal="left"/>
    </xf>
    <xf numFmtId="0" fontId="21" fillId="0" borderId="12" xfId="0" applyFont="1" applyBorder="1" applyAlignment="1">
      <alignment horizontal="center" wrapText="1"/>
    </xf>
    <xf numFmtId="0" fontId="22" fillId="0" borderId="13" xfId="0" applyFont="1" applyBorder="1" applyAlignment="1">
      <alignment wrapText="1"/>
    </xf>
    <xf numFmtId="0" fontId="23" fillId="33" borderId="17" xfId="0" applyFont="1" applyFill="1" applyBorder="1" applyAlignment="1" applyProtection="1" quotePrefix="1">
      <alignment horizontal="center" vertical="center" wrapText="1"/>
      <protection/>
    </xf>
    <xf numFmtId="0" fontId="18" fillId="0" borderId="16" xfId="0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16" xfId="0" applyFont="1" applyBorder="1" applyAlignment="1" applyProtection="1">
      <alignment horizontal="left" vertical="center"/>
      <protection/>
    </xf>
    <xf numFmtId="0" fontId="12" fillId="0" borderId="13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6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6" fillId="0" borderId="16" xfId="0" applyFont="1" applyBorder="1" applyAlignment="1" quotePrefix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552450</xdr:colOff>
      <xdr:row>60</xdr:row>
      <xdr:rowOff>123825</xdr:rowOff>
    </xdr:from>
    <xdr:to>
      <xdr:col>24</xdr:col>
      <xdr:colOff>0</xdr:colOff>
      <xdr:row>61</xdr:row>
      <xdr:rowOff>9525</xdr:rowOff>
    </xdr:to>
    <xdr:sp>
      <xdr:nvSpPr>
        <xdr:cNvPr id="1" name="Line 82"/>
        <xdr:cNvSpPr>
          <a:spLocks/>
        </xdr:cNvSpPr>
      </xdr:nvSpPr>
      <xdr:spPr>
        <a:xfrm flipH="1">
          <a:off x="8267700" y="12144375"/>
          <a:ext cx="161925" cy="1619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600075</xdr:colOff>
      <xdr:row>60</xdr:row>
      <xdr:rowOff>238125</xdr:rowOff>
    </xdr:from>
    <xdr:to>
      <xdr:col>24</xdr:col>
      <xdr:colOff>38100</xdr:colOff>
      <xdr:row>62</xdr:row>
      <xdr:rowOff>28575</xdr:rowOff>
    </xdr:to>
    <xdr:sp>
      <xdr:nvSpPr>
        <xdr:cNvPr id="2" name="Line 83"/>
        <xdr:cNvSpPr>
          <a:spLocks/>
        </xdr:cNvSpPr>
      </xdr:nvSpPr>
      <xdr:spPr>
        <a:xfrm flipH="1" flipV="1">
          <a:off x="8315325" y="12258675"/>
          <a:ext cx="152400" cy="2286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542925</xdr:colOff>
      <xdr:row>60</xdr:row>
      <xdr:rowOff>104775</xdr:rowOff>
    </xdr:from>
    <xdr:to>
      <xdr:col>23</xdr:col>
      <xdr:colOff>542925</xdr:colOff>
      <xdr:row>62</xdr:row>
      <xdr:rowOff>38100</xdr:rowOff>
    </xdr:to>
    <xdr:sp>
      <xdr:nvSpPr>
        <xdr:cNvPr id="3" name="Line 84"/>
        <xdr:cNvSpPr>
          <a:spLocks/>
        </xdr:cNvSpPr>
      </xdr:nvSpPr>
      <xdr:spPr>
        <a:xfrm>
          <a:off x="8258175" y="12125325"/>
          <a:ext cx="0" cy="3714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219075</xdr:colOff>
      <xdr:row>60</xdr:row>
      <xdr:rowOff>123825</xdr:rowOff>
    </xdr:from>
    <xdr:to>
      <xdr:col>23</xdr:col>
      <xdr:colOff>219075</xdr:colOff>
      <xdr:row>62</xdr:row>
      <xdr:rowOff>47625</xdr:rowOff>
    </xdr:to>
    <xdr:sp>
      <xdr:nvSpPr>
        <xdr:cNvPr id="4" name="Line 85"/>
        <xdr:cNvSpPr>
          <a:spLocks/>
        </xdr:cNvSpPr>
      </xdr:nvSpPr>
      <xdr:spPr>
        <a:xfrm flipH="1">
          <a:off x="7934325" y="12144375"/>
          <a:ext cx="0" cy="3619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371475</xdr:colOff>
      <xdr:row>60</xdr:row>
      <xdr:rowOff>123825</xdr:rowOff>
    </xdr:from>
    <xdr:to>
      <xdr:col>23</xdr:col>
      <xdr:colOff>542925</xdr:colOff>
      <xdr:row>61</xdr:row>
      <xdr:rowOff>0</xdr:rowOff>
    </xdr:to>
    <xdr:sp>
      <xdr:nvSpPr>
        <xdr:cNvPr id="5" name="Line 86"/>
        <xdr:cNvSpPr>
          <a:spLocks/>
        </xdr:cNvSpPr>
      </xdr:nvSpPr>
      <xdr:spPr>
        <a:xfrm rot="21300000" flipH="1">
          <a:off x="8086725" y="12144375"/>
          <a:ext cx="171450" cy="1524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209550</xdr:colOff>
      <xdr:row>60</xdr:row>
      <xdr:rowOff>133350</xdr:rowOff>
    </xdr:from>
    <xdr:to>
      <xdr:col>23</xdr:col>
      <xdr:colOff>381000</xdr:colOff>
      <xdr:row>61</xdr:row>
      <xdr:rowOff>0</xdr:rowOff>
    </xdr:to>
    <xdr:sp>
      <xdr:nvSpPr>
        <xdr:cNvPr id="6" name="Line 87"/>
        <xdr:cNvSpPr>
          <a:spLocks/>
        </xdr:cNvSpPr>
      </xdr:nvSpPr>
      <xdr:spPr>
        <a:xfrm rot="5700000" flipH="1">
          <a:off x="7924800" y="12153900"/>
          <a:ext cx="171450" cy="1428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552450</xdr:colOff>
      <xdr:row>119</xdr:row>
      <xdr:rowOff>123825</xdr:rowOff>
    </xdr:from>
    <xdr:to>
      <xdr:col>24</xdr:col>
      <xdr:colOff>0</xdr:colOff>
      <xdr:row>120</xdr:row>
      <xdr:rowOff>9525</xdr:rowOff>
    </xdr:to>
    <xdr:sp>
      <xdr:nvSpPr>
        <xdr:cNvPr id="7" name="Line 94"/>
        <xdr:cNvSpPr>
          <a:spLocks/>
        </xdr:cNvSpPr>
      </xdr:nvSpPr>
      <xdr:spPr>
        <a:xfrm flipH="1">
          <a:off x="8267700" y="24517350"/>
          <a:ext cx="161925" cy="1143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600075</xdr:colOff>
      <xdr:row>119</xdr:row>
      <xdr:rowOff>228600</xdr:rowOff>
    </xdr:from>
    <xdr:to>
      <xdr:col>24</xdr:col>
      <xdr:colOff>38100</xdr:colOff>
      <xdr:row>121</xdr:row>
      <xdr:rowOff>28575</xdr:rowOff>
    </xdr:to>
    <xdr:sp>
      <xdr:nvSpPr>
        <xdr:cNvPr id="8" name="Line 95"/>
        <xdr:cNvSpPr>
          <a:spLocks/>
        </xdr:cNvSpPr>
      </xdr:nvSpPr>
      <xdr:spPr>
        <a:xfrm flipH="1" flipV="1">
          <a:off x="8315325" y="24622125"/>
          <a:ext cx="152400" cy="2571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542925</xdr:colOff>
      <xdr:row>119</xdr:row>
      <xdr:rowOff>104775</xdr:rowOff>
    </xdr:from>
    <xdr:to>
      <xdr:col>23</xdr:col>
      <xdr:colOff>542925</xdr:colOff>
      <xdr:row>121</xdr:row>
      <xdr:rowOff>38100</xdr:rowOff>
    </xdr:to>
    <xdr:sp>
      <xdr:nvSpPr>
        <xdr:cNvPr id="9" name="Line 96"/>
        <xdr:cNvSpPr>
          <a:spLocks/>
        </xdr:cNvSpPr>
      </xdr:nvSpPr>
      <xdr:spPr>
        <a:xfrm>
          <a:off x="8258175" y="24498300"/>
          <a:ext cx="0" cy="390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219075</xdr:colOff>
      <xdr:row>119</xdr:row>
      <xdr:rowOff>123825</xdr:rowOff>
    </xdr:from>
    <xdr:to>
      <xdr:col>23</xdr:col>
      <xdr:colOff>219075</xdr:colOff>
      <xdr:row>121</xdr:row>
      <xdr:rowOff>47625</xdr:rowOff>
    </xdr:to>
    <xdr:sp>
      <xdr:nvSpPr>
        <xdr:cNvPr id="10" name="Line 97"/>
        <xdr:cNvSpPr>
          <a:spLocks/>
        </xdr:cNvSpPr>
      </xdr:nvSpPr>
      <xdr:spPr>
        <a:xfrm flipH="1">
          <a:off x="7934325" y="24517350"/>
          <a:ext cx="0" cy="3810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371475</xdr:colOff>
      <xdr:row>119</xdr:row>
      <xdr:rowOff>123825</xdr:rowOff>
    </xdr:from>
    <xdr:to>
      <xdr:col>23</xdr:col>
      <xdr:colOff>542925</xdr:colOff>
      <xdr:row>120</xdr:row>
      <xdr:rowOff>0</xdr:rowOff>
    </xdr:to>
    <xdr:sp>
      <xdr:nvSpPr>
        <xdr:cNvPr id="11" name="Line 98"/>
        <xdr:cNvSpPr>
          <a:spLocks/>
        </xdr:cNvSpPr>
      </xdr:nvSpPr>
      <xdr:spPr>
        <a:xfrm rot="21300000" flipH="1">
          <a:off x="8086725" y="24517350"/>
          <a:ext cx="171450" cy="1047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209550</xdr:colOff>
      <xdr:row>119</xdr:row>
      <xdr:rowOff>133350</xdr:rowOff>
    </xdr:from>
    <xdr:to>
      <xdr:col>23</xdr:col>
      <xdr:colOff>381000</xdr:colOff>
      <xdr:row>120</xdr:row>
      <xdr:rowOff>0</xdr:rowOff>
    </xdr:to>
    <xdr:sp>
      <xdr:nvSpPr>
        <xdr:cNvPr id="12" name="Line 99"/>
        <xdr:cNvSpPr>
          <a:spLocks/>
        </xdr:cNvSpPr>
      </xdr:nvSpPr>
      <xdr:spPr>
        <a:xfrm rot="5700000" flipH="1">
          <a:off x="7924800" y="24526875"/>
          <a:ext cx="171450" cy="952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122"/>
  <sheetViews>
    <sheetView showGridLines="0" showZeros="0" tabSelected="1" zoomScale="75" zoomScaleNormal="75" zoomScalePageLayoutView="0" workbookViewId="0" topLeftCell="A1">
      <selection activeCell="G15" sqref="G15"/>
    </sheetView>
  </sheetViews>
  <sheetFormatPr defaultColWidth="9.140625" defaultRowHeight="12.75"/>
  <cols>
    <col min="1" max="1" width="1.1484375" style="0" customWidth="1"/>
    <col min="2" max="2" width="16.421875" style="5" customWidth="1"/>
    <col min="3" max="3" width="14.140625" style="5" customWidth="1"/>
    <col min="4" max="4" width="17.00390625" style="5" hidden="1" customWidth="1"/>
    <col min="5" max="5" width="20.28125" style="5" hidden="1" customWidth="1"/>
    <col min="6" max="6" width="13.28125" style="5" hidden="1" customWidth="1"/>
    <col min="7" max="7" width="14.7109375" style="5" customWidth="1"/>
    <col min="8" max="8" width="13.421875" style="0" hidden="1" customWidth="1"/>
    <col min="9" max="9" width="10.7109375" style="0" customWidth="1"/>
    <col min="10" max="10" width="2.8515625" style="0" customWidth="1"/>
    <col min="11" max="11" width="10.421875" style="0" hidden="1" customWidth="1"/>
    <col min="12" max="12" width="10.7109375" style="0" customWidth="1"/>
    <col min="13" max="13" width="2.8515625" style="0" customWidth="1"/>
    <col min="14" max="14" width="14.7109375" style="0" hidden="1" customWidth="1"/>
    <col min="15" max="15" width="10.7109375" style="0" customWidth="1"/>
    <col min="16" max="16" width="3.7109375" style="0" customWidth="1"/>
    <col min="17" max="17" width="13.00390625" style="0" hidden="1" customWidth="1"/>
    <col min="18" max="18" width="10.7109375" style="0" customWidth="1"/>
    <col min="19" max="19" width="2.8515625" style="0" customWidth="1"/>
    <col min="20" max="20" width="10.7109375" style="0" hidden="1" customWidth="1"/>
    <col min="21" max="21" width="10.7109375" style="0" customWidth="1"/>
    <col min="22" max="22" width="3.421875" style="0" bestFit="1" customWidth="1"/>
    <col min="23" max="23" width="13.421875" style="0" hidden="1" customWidth="1"/>
    <col min="24" max="24" width="10.7109375" style="0" customWidth="1"/>
    <col min="25" max="25" width="3.140625" style="0" bestFit="1" customWidth="1"/>
    <col min="27" max="27" width="8.7109375" style="0" customWidth="1"/>
  </cols>
  <sheetData>
    <row r="1" spans="2:26" ht="20.25" customHeight="1">
      <c r="B1" s="193" t="s">
        <v>46</v>
      </c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5"/>
    </row>
    <row r="2" spans="8:26" ht="12.75"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5"/>
    </row>
    <row r="3" spans="2:26" ht="18" customHeight="1">
      <c r="B3" s="257" t="s">
        <v>63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5"/>
    </row>
    <row r="4" spans="2:26" ht="18" customHeight="1"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5"/>
    </row>
    <row r="5" spans="2:26" ht="12.75">
      <c r="B5" s="257" t="s">
        <v>52</v>
      </c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5"/>
    </row>
    <row r="6" spans="2:26" ht="30" customHeight="1"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5"/>
    </row>
    <row r="7" spans="2:26" ht="23.25" customHeight="1">
      <c r="B7" s="194" t="s">
        <v>60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2:26" ht="18.75" customHeight="1">
      <c r="B8" s="264" t="s">
        <v>53</v>
      </c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5"/>
    </row>
    <row r="9" spans="2:26" ht="12.75"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5"/>
    </row>
    <row r="10" spans="2:26" ht="27.75" customHeight="1">
      <c r="B10" s="195"/>
      <c r="C10" s="195"/>
      <c r="D10" s="195"/>
      <c r="E10" s="195"/>
      <c r="F10" s="195"/>
      <c r="G10" s="195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5"/>
    </row>
    <row r="11" spans="2:26" ht="21" customHeight="1">
      <c r="B11" s="196" t="s">
        <v>39</v>
      </c>
      <c r="C11" s="226"/>
      <c r="D11" s="226"/>
      <c r="E11" s="226"/>
      <c r="F11" s="226"/>
      <c r="G11" s="226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8"/>
      <c r="Z11" s="5"/>
    </row>
    <row r="12" spans="2:26" ht="18.75" thickBot="1">
      <c r="B12" s="148" t="s">
        <v>47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5"/>
    </row>
    <row r="13" spans="2:26" ht="54" customHeight="1" thickBot="1" thickTop="1">
      <c r="B13" s="131">
        <v>2002</v>
      </c>
      <c r="C13" s="311" t="s">
        <v>61</v>
      </c>
      <c r="D13" s="312"/>
      <c r="E13" s="312"/>
      <c r="F13" s="312"/>
      <c r="G13" s="312"/>
      <c r="H13" s="312"/>
      <c r="I13" s="312"/>
      <c r="J13" s="313"/>
      <c r="K13" s="13" t="s">
        <v>27</v>
      </c>
      <c r="L13" s="261" t="str">
        <f>K13</f>
        <v> Yleisimmät Suomessa vastaanotettavat satelliitit</v>
      </c>
      <c r="M13" s="262"/>
      <c r="N13" s="262"/>
      <c r="O13" s="262"/>
      <c r="P13" s="262"/>
      <c r="Q13" s="262"/>
      <c r="R13" s="262"/>
      <c r="S13" s="262"/>
      <c r="T13" s="262"/>
      <c r="U13" s="262"/>
      <c r="V13" s="263"/>
      <c r="W13" s="150" t="s">
        <v>40</v>
      </c>
      <c r="X13" s="299" t="s">
        <v>40</v>
      </c>
      <c r="Y13" s="300"/>
      <c r="Z13" s="5"/>
    </row>
    <row r="14" spans="2:26" ht="19.5" thickBot="1" thickTop="1">
      <c r="B14" s="185" t="s">
        <v>45</v>
      </c>
      <c r="C14" s="186"/>
      <c r="D14" s="76" t="s">
        <v>50</v>
      </c>
      <c r="E14" s="96" t="s">
        <v>6</v>
      </c>
      <c r="F14" s="95" t="s">
        <v>2</v>
      </c>
      <c r="G14" s="161" t="s">
        <v>6</v>
      </c>
      <c r="H14" s="119"/>
      <c r="I14" s="277" t="s">
        <v>2</v>
      </c>
      <c r="J14" s="278"/>
      <c r="K14" s="61" t="s">
        <v>33</v>
      </c>
      <c r="L14" s="265" t="s">
        <v>33</v>
      </c>
      <c r="M14" s="266"/>
      <c r="N14" s="99" t="s">
        <v>29</v>
      </c>
      <c r="O14" s="271" t="s">
        <v>62</v>
      </c>
      <c r="P14" s="272"/>
      <c r="Q14" s="99" t="s">
        <v>28</v>
      </c>
      <c r="R14" s="271" t="s">
        <v>54</v>
      </c>
      <c r="S14" s="272"/>
      <c r="T14" s="99" t="s">
        <v>3</v>
      </c>
      <c r="U14" s="271" t="s">
        <v>55</v>
      </c>
      <c r="V14" s="272"/>
      <c r="W14" s="61" t="s">
        <v>5</v>
      </c>
      <c r="X14" s="281" t="s">
        <v>67</v>
      </c>
      <c r="Y14" s="272"/>
      <c r="Z14" s="5"/>
    </row>
    <row r="15" spans="2:26" ht="16.5" thickBot="1">
      <c r="B15" s="182" t="s">
        <v>57</v>
      </c>
      <c r="C15" s="183"/>
      <c r="D15" s="76" t="s">
        <v>49</v>
      </c>
      <c r="E15" s="60">
        <v>60.2</v>
      </c>
      <c r="F15" s="10" t="s">
        <v>44</v>
      </c>
      <c r="G15" s="60">
        <v>62.13</v>
      </c>
      <c r="H15" s="119"/>
      <c r="I15" s="279"/>
      <c r="J15" s="280"/>
      <c r="K15" s="62" t="s">
        <v>34</v>
      </c>
      <c r="L15" s="267"/>
      <c r="M15" s="268"/>
      <c r="N15" s="100" t="s">
        <v>48</v>
      </c>
      <c r="O15" s="273"/>
      <c r="P15" s="274"/>
      <c r="Q15" s="100" t="s">
        <v>32</v>
      </c>
      <c r="R15" s="273"/>
      <c r="S15" s="274"/>
      <c r="T15" s="100" t="s">
        <v>5</v>
      </c>
      <c r="U15" s="273"/>
      <c r="V15" s="274"/>
      <c r="W15" s="63" t="s">
        <v>30</v>
      </c>
      <c r="X15" s="273"/>
      <c r="Y15" s="274"/>
      <c r="Z15" s="5"/>
    </row>
    <row r="16" spans="2:26" ht="16.5" thickBot="1">
      <c r="B16" s="182" t="s">
        <v>58</v>
      </c>
      <c r="C16" s="184"/>
      <c r="D16" s="77" t="s">
        <v>51</v>
      </c>
      <c r="E16" s="60">
        <v>25</v>
      </c>
      <c r="F16" s="53">
        <v>60.13</v>
      </c>
      <c r="G16" s="60">
        <v>25</v>
      </c>
      <c r="H16" s="119"/>
      <c r="I16" s="307" t="str">
        <f>G14</f>
        <v>HELSINKI</v>
      </c>
      <c r="J16" s="308"/>
      <c r="K16" s="64" t="s">
        <v>38</v>
      </c>
      <c r="L16" s="269"/>
      <c r="M16" s="270"/>
      <c r="N16" s="102"/>
      <c r="O16" s="275"/>
      <c r="P16" s="276"/>
      <c r="Q16" s="103" t="s">
        <v>38</v>
      </c>
      <c r="R16" s="275"/>
      <c r="S16" s="276"/>
      <c r="T16" s="101" t="s">
        <v>31</v>
      </c>
      <c r="U16" s="275"/>
      <c r="V16" s="276"/>
      <c r="W16" s="65" t="s">
        <v>34</v>
      </c>
      <c r="X16" s="275"/>
      <c r="Y16" s="276"/>
      <c r="Z16" s="5"/>
    </row>
    <row r="17" spans="2:26" ht="17.25" thickBot="1" thickTop="1">
      <c r="B17" s="137" t="s">
        <v>36</v>
      </c>
      <c r="C17" s="138"/>
      <c r="D17" s="138"/>
      <c r="E17" s="138"/>
      <c r="F17" s="138"/>
      <c r="G17" s="139"/>
      <c r="H17" s="119"/>
      <c r="I17" s="9">
        <f>G16</f>
        <v>25</v>
      </c>
      <c r="J17" s="11" t="s">
        <v>7</v>
      </c>
      <c r="K17" s="66">
        <v>19.2</v>
      </c>
      <c r="L17" s="104">
        <v>19.2</v>
      </c>
      <c r="M17" s="105" t="s">
        <v>7</v>
      </c>
      <c r="N17" s="104">
        <v>13</v>
      </c>
      <c r="O17" s="104">
        <v>13</v>
      </c>
      <c r="P17" s="105" t="s">
        <v>7</v>
      </c>
      <c r="Q17" s="104">
        <v>5.2</v>
      </c>
      <c r="R17" s="104">
        <v>5.2</v>
      </c>
      <c r="S17" s="105" t="s">
        <v>7</v>
      </c>
      <c r="T17" s="104">
        <v>-1</v>
      </c>
      <c r="U17" s="104">
        <v>-1</v>
      </c>
      <c r="V17" s="106" t="s">
        <v>8</v>
      </c>
      <c r="W17" s="66">
        <f>X17</f>
        <v>-14</v>
      </c>
      <c r="X17" s="66">
        <v>-14</v>
      </c>
      <c r="Y17" s="67" t="s">
        <v>8</v>
      </c>
      <c r="Z17" s="5"/>
    </row>
    <row r="18" spans="2:26" ht="16.5" customHeight="1" hidden="1" thickTop="1">
      <c r="B18" s="10" t="s">
        <v>41</v>
      </c>
      <c r="C18" s="120"/>
      <c r="D18" s="120"/>
      <c r="E18" s="121">
        <v>25</v>
      </c>
      <c r="F18" s="3" t="s">
        <v>9</v>
      </c>
      <c r="G18" s="3"/>
      <c r="H18" s="98">
        <f>H19*$F$19</f>
        <v>0</v>
      </c>
      <c r="I18" s="54"/>
      <c r="J18" s="122"/>
      <c r="K18" s="54">
        <f>K19*$F$19</f>
        <v>0.016111111111111114</v>
      </c>
      <c r="L18" s="54"/>
      <c r="M18" s="2"/>
      <c r="N18" s="54">
        <f>N19*$F$19</f>
        <v>0.03333333333333333</v>
      </c>
      <c r="O18" s="54"/>
      <c r="P18" s="2"/>
      <c r="Q18" s="54">
        <f>Q19*$F$19</f>
        <v>0.05500000000000001</v>
      </c>
      <c r="R18" s="54"/>
      <c r="S18" s="2"/>
      <c r="T18" s="54">
        <f>T19*$F$19</f>
        <v>0.07222222222222223</v>
      </c>
      <c r="U18" s="54"/>
      <c r="V18" s="2"/>
      <c r="W18" s="54">
        <f>W19*$F$19</f>
        <v>0.10833333333333334</v>
      </c>
      <c r="X18" s="54"/>
      <c r="Y18" s="12"/>
      <c r="Z18" s="5"/>
    </row>
    <row r="19" spans="2:26" ht="15.75" customHeight="1" hidden="1" thickBot="1" thickTop="1">
      <c r="B19" s="10" t="s">
        <v>42</v>
      </c>
      <c r="C19" s="120"/>
      <c r="D19" s="120"/>
      <c r="E19" s="52"/>
      <c r="F19" s="217">
        <v>0.002777777777777778</v>
      </c>
      <c r="G19" s="74"/>
      <c r="H19" s="8">
        <f>$I$17-E16</f>
        <v>0</v>
      </c>
      <c r="I19" s="7"/>
      <c r="J19" s="6"/>
      <c r="K19" s="8">
        <f>$I$17-K17</f>
        <v>5.800000000000001</v>
      </c>
      <c r="L19" s="7"/>
      <c r="M19" s="6"/>
      <c r="N19" s="123">
        <f>$I$17-N17</f>
        <v>12</v>
      </c>
      <c r="O19" s="123"/>
      <c r="P19" s="6"/>
      <c r="Q19" s="7">
        <f>$I$17-Q17</f>
        <v>19.8</v>
      </c>
      <c r="R19" s="7"/>
      <c r="S19" s="6"/>
      <c r="T19" s="7">
        <f>$I$17-T17</f>
        <v>26</v>
      </c>
      <c r="U19" s="7"/>
      <c r="V19" s="6"/>
      <c r="W19" s="7">
        <f>$I$17-W17</f>
        <v>39</v>
      </c>
      <c r="X19" s="7"/>
      <c r="Y19" s="6"/>
      <c r="Z19" s="5"/>
    </row>
    <row r="20" spans="2:26" ht="33" customHeight="1" thickBot="1" thickTop="1">
      <c r="B20" s="305" t="s">
        <v>64</v>
      </c>
      <c r="C20" s="306"/>
      <c r="D20" s="197" t="s">
        <v>43</v>
      </c>
      <c r="E20" s="197" t="s">
        <v>10</v>
      </c>
      <c r="F20" s="124"/>
      <c r="G20" s="229" t="str">
        <f aca="true" t="shared" si="0" ref="G20:G60">D20</f>
        <v>AURINGON KORKEUS</v>
      </c>
      <c r="H20" s="33" t="s">
        <v>37</v>
      </c>
      <c r="I20" s="157" t="s">
        <v>66</v>
      </c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6"/>
      <c r="Z20" s="5"/>
    </row>
    <row r="21" spans="2:26" ht="14.25" thickBot="1" thickTop="1">
      <c r="B21" s="198" t="s">
        <v>35</v>
      </c>
      <c r="C21" s="34" t="s">
        <v>11</v>
      </c>
      <c r="D21" s="35" t="s">
        <v>12</v>
      </c>
      <c r="E21" s="35" t="s">
        <v>12</v>
      </c>
      <c r="F21" s="36" t="s">
        <v>13</v>
      </c>
      <c r="G21" s="79" t="str">
        <f t="shared" si="0"/>
        <v>ASTETTA</v>
      </c>
      <c r="H21" s="37" t="s">
        <v>13</v>
      </c>
      <c r="I21" s="37" t="s">
        <v>13</v>
      </c>
      <c r="J21" s="38"/>
      <c r="K21" s="37" t="s">
        <v>13</v>
      </c>
      <c r="L21" s="248" t="s">
        <v>13</v>
      </c>
      <c r="M21" s="249"/>
      <c r="N21" s="37" t="s">
        <v>13</v>
      </c>
      <c r="O21" s="37" t="s">
        <v>13</v>
      </c>
      <c r="P21" s="38"/>
      <c r="Q21" s="214" t="s">
        <v>13</v>
      </c>
      <c r="R21" s="248" t="s">
        <v>13</v>
      </c>
      <c r="S21" s="249"/>
      <c r="T21" s="214" t="s">
        <v>13</v>
      </c>
      <c r="U21" s="248" t="s">
        <v>13</v>
      </c>
      <c r="V21" s="249"/>
      <c r="W21" s="214" t="s">
        <v>13</v>
      </c>
      <c r="X21" s="37" t="s">
        <v>13</v>
      </c>
      <c r="Y21" s="39"/>
      <c r="Z21" s="5"/>
    </row>
    <row r="22" spans="2:26" ht="15.75">
      <c r="B22" s="187" t="s">
        <v>14</v>
      </c>
      <c r="C22" s="80">
        <v>1</v>
      </c>
      <c r="D22" s="40">
        <f>($E22-$G$15+$F$16)</f>
        <v>5</v>
      </c>
      <c r="E22" s="40">
        <v>7</v>
      </c>
      <c r="F22" s="41">
        <v>0.5166666666666667</v>
      </c>
      <c r="G22" s="85">
        <f t="shared" si="0"/>
        <v>5</v>
      </c>
      <c r="H22" s="41">
        <f aca="true" t="shared" si="1" ref="H22:H28">$F22+H$18</f>
        <v>0.5166666666666667</v>
      </c>
      <c r="I22" s="41">
        <f>H22</f>
        <v>0.5166666666666667</v>
      </c>
      <c r="J22" s="41"/>
      <c r="K22" s="41">
        <f aca="true" t="shared" si="2" ref="K22:K60">$F22+K$18</f>
        <v>0.5327777777777778</v>
      </c>
      <c r="L22" s="240">
        <f>K22</f>
        <v>0.5327777777777778</v>
      </c>
      <c r="M22" s="250"/>
      <c r="N22" s="41">
        <f>$F22+N$18</f>
        <v>0.55</v>
      </c>
      <c r="O22" s="41">
        <f>N22</f>
        <v>0.55</v>
      </c>
      <c r="P22" s="41"/>
      <c r="Q22" s="212">
        <f>$F22+Q$18</f>
        <v>0.5716666666666668</v>
      </c>
      <c r="R22" s="240">
        <f>Q22</f>
        <v>0.5716666666666668</v>
      </c>
      <c r="S22" s="250"/>
      <c r="T22" s="212">
        <f>$F22+T$18</f>
        <v>0.5888888888888889</v>
      </c>
      <c r="U22" s="240">
        <f>T22</f>
        <v>0.5888888888888889</v>
      </c>
      <c r="V22" s="250"/>
      <c r="W22" s="212">
        <f>$F22+W$18</f>
        <v>0.625</v>
      </c>
      <c r="X22" s="41">
        <f>W22</f>
        <v>0.625</v>
      </c>
      <c r="Y22" s="89"/>
      <c r="Z22" s="5"/>
    </row>
    <row r="23" spans="2:26" ht="15">
      <c r="B23" s="175"/>
      <c r="C23" s="80">
        <v>6</v>
      </c>
      <c r="D23" s="40">
        <f aca="true" t="shared" si="3" ref="D23:D60">($E23-$G$15+$F$16)</f>
        <v>5.5</v>
      </c>
      <c r="E23" s="40">
        <v>7.5</v>
      </c>
      <c r="F23" s="41">
        <v>0.5180555555555556</v>
      </c>
      <c r="G23" s="85">
        <f t="shared" si="0"/>
        <v>5.5</v>
      </c>
      <c r="H23" s="41">
        <f t="shared" si="1"/>
        <v>0.5180555555555556</v>
      </c>
      <c r="I23" s="41">
        <f>H23</f>
        <v>0.5180555555555556</v>
      </c>
      <c r="J23" s="41"/>
      <c r="K23" s="41">
        <f t="shared" si="2"/>
        <v>0.5341666666666667</v>
      </c>
      <c r="L23" s="240">
        <f>K23</f>
        <v>0.5341666666666667</v>
      </c>
      <c r="M23" s="250"/>
      <c r="N23" s="41">
        <f aca="true" t="shared" si="4" ref="N23:N60">$F23+N$18</f>
        <v>0.5513888888888889</v>
      </c>
      <c r="O23" s="41">
        <f>N23</f>
        <v>0.5513888888888889</v>
      </c>
      <c r="P23" s="41"/>
      <c r="Q23" s="212">
        <f aca="true" t="shared" si="5" ref="Q23:Q60">$F23+Q$18</f>
        <v>0.5730555555555557</v>
      </c>
      <c r="R23" s="240">
        <f>Q23</f>
        <v>0.5730555555555557</v>
      </c>
      <c r="S23" s="250"/>
      <c r="T23" s="212">
        <f>$F23+T$18</f>
        <v>0.5902777777777778</v>
      </c>
      <c r="U23" s="240">
        <f>T23</f>
        <v>0.5902777777777778</v>
      </c>
      <c r="V23" s="250"/>
      <c r="W23" s="212">
        <f aca="true" t="shared" si="6" ref="W23:W60">$F23+W$18</f>
        <v>0.6263888888888889</v>
      </c>
      <c r="X23" s="41">
        <f>W23</f>
        <v>0.6263888888888889</v>
      </c>
      <c r="Y23" s="89"/>
      <c r="Z23" s="5"/>
    </row>
    <row r="24" spans="2:26" ht="15">
      <c r="B24" s="175"/>
      <c r="C24" s="80">
        <v>11</v>
      </c>
      <c r="D24" s="40">
        <f t="shared" si="3"/>
        <v>6.199999999999996</v>
      </c>
      <c r="E24" s="40">
        <v>8.2</v>
      </c>
      <c r="F24" s="41">
        <v>0.5194444444444445</v>
      </c>
      <c r="G24" s="85">
        <f t="shared" si="0"/>
        <v>6.199999999999996</v>
      </c>
      <c r="H24" s="41">
        <f t="shared" si="1"/>
        <v>0.5194444444444445</v>
      </c>
      <c r="I24" s="41">
        <f aca="true" t="shared" si="7" ref="I24:I60">H24</f>
        <v>0.5194444444444445</v>
      </c>
      <c r="J24" s="41"/>
      <c r="K24" s="41">
        <f t="shared" si="2"/>
        <v>0.5355555555555556</v>
      </c>
      <c r="L24" s="240">
        <f aca="true" t="shared" si="8" ref="L24:L60">K24</f>
        <v>0.5355555555555556</v>
      </c>
      <c r="M24" s="250"/>
      <c r="N24" s="41">
        <f t="shared" si="4"/>
        <v>0.5527777777777778</v>
      </c>
      <c r="O24" s="41">
        <f aca="true" t="shared" si="9" ref="O24:O60">N24</f>
        <v>0.5527777777777778</v>
      </c>
      <c r="P24" s="41"/>
      <c r="Q24" s="212">
        <f t="shared" si="5"/>
        <v>0.5744444444444445</v>
      </c>
      <c r="R24" s="240">
        <f aca="true" t="shared" si="10" ref="R24:R60">Q24</f>
        <v>0.5744444444444445</v>
      </c>
      <c r="S24" s="250"/>
      <c r="T24" s="212">
        <f aca="true" t="shared" si="11" ref="T24:T60">$F24+T$18</f>
        <v>0.5916666666666667</v>
      </c>
      <c r="U24" s="240">
        <f aca="true" t="shared" si="12" ref="U24:U60">T24</f>
        <v>0.5916666666666667</v>
      </c>
      <c r="V24" s="250"/>
      <c r="W24" s="212">
        <f t="shared" si="6"/>
        <v>0.6277777777777778</v>
      </c>
      <c r="X24" s="41">
        <f aca="true" t="shared" si="13" ref="X24:X60">W24</f>
        <v>0.6277777777777778</v>
      </c>
      <c r="Y24" s="89"/>
      <c r="Z24" s="5"/>
    </row>
    <row r="25" spans="2:26" ht="15">
      <c r="B25" s="175"/>
      <c r="C25" s="80">
        <v>16</v>
      </c>
      <c r="D25" s="40">
        <f t="shared" si="3"/>
        <v>7</v>
      </c>
      <c r="E25" s="40">
        <v>9</v>
      </c>
      <c r="F25" s="41">
        <v>0.5208333333333334</v>
      </c>
      <c r="G25" s="85">
        <f t="shared" si="0"/>
        <v>7</v>
      </c>
      <c r="H25" s="41">
        <f t="shared" si="1"/>
        <v>0.5208333333333334</v>
      </c>
      <c r="I25" s="41">
        <f t="shared" si="7"/>
        <v>0.5208333333333334</v>
      </c>
      <c r="J25" s="41"/>
      <c r="K25" s="41">
        <f t="shared" si="2"/>
        <v>0.5369444444444444</v>
      </c>
      <c r="L25" s="240">
        <f t="shared" si="8"/>
        <v>0.5369444444444444</v>
      </c>
      <c r="M25" s="250"/>
      <c r="N25" s="41">
        <f t="shared" si="4"/>
        <v>0.5541666666666667</v>
      </c>
      <c r="O25" s="41">
        <f t="shared" si="9"/>
        <v>0.5541666666666667</v>
      </c>
      <c r="P25" s="41"/>
      <c r="Q25" s="212">
        <f t="shared" si="5"/>
        <v>0.5758333333333334</v>
      </c>
      <c r="R25" s="240">
        <f t="shared" si="10"/>
        <v>0.5758333333333334</v>
      </c>
      <c r="S25" s="250"/>
      <c r="T25" s="212">
        <f t="shared" si="11"/>
        <v>0.5930555555555556</v>
      </c>
      <c r="U25" s="240">
        <f t="shared" si="12"/>
        <v>0.5930555555555556</v>
      </c>
      <c r="V25" s="250"/>
      <c r="W25" s="212">
        <f t="shared" si="6"/>
        <v>0.6291666666666667</v>
      </c>
      <c r="X25" s="41">
        <f t="shared" si="13"/>
        <v>0.6291666666666667</v>
      </c>
      <c r="Y25" s="89"/>
      <c r="Z25" s="5"/>
    </row>
    <row r="26" spans="2:26" ht="15">
      <c r="B26" s="175"/>
      <c r="C26" s="80">
        <v>21</v>
      </c>
      <c r="D26" s="40">
        <f t="shared" si="3"/>
        <v>8</v>
      </c>
      <c r="E26" s="40">
        <v>10</v>
      </c>
      <c r="F26" s="41">
        <v>0.5215277777777778</v>
      </c>
      <c r="G26" s="85">
        <f t="shared" si="0"/>
        <v>8</v>
      </c>
      <c r="H26" s="41">
        <f t="shared" si="1"/>
        <v>0.5215277777777778</v>
      </c>
      <c r="I26" s="41">
        <f t="shared" si="7"/>
        <v>0.5215277777777778</v>
      </c>
      <c r="J26" s="41"/>
      <c r="K26" s="41">
        <f t="shared" si="2"/>
        <v>0.5376388888888889</v>
      </c>
      <c r="L26" s="240">
        <f t="shared" si="8"/>
        <v>0.5376388888888889</v>
      </c>
      <c r="M26" s="250"/>
      <c r="N26" s="41">
        <f t="shared" si="4"/>
        <v>0.5548611111111111</v>
      </c>
      <c r="O26" s="41">
        <f t="shared" si="9"/>
        <v>0.5548611111111111</v>
      </c>
      <c r="P26" s="41"/>
      <c r="Q26" s="212">
        <f t="shared" si="5"/>
        <v>0.5765277777777779</v>
      </c>
      <c r="R26" s="240">
        <f t="shared" si="10"/>
        <v>0.5765277777777779</v>
      </c>
      <c r="S26" s="250"/>
      <c r="T26" s="212">
        <f t="shared" si="11"/>
        <v>0.59375</v>
      </c>
      <c r="U26" s="240">
        <f t="shared" si="12"/>
        <v>0.59375</v>
      </c>
      <c r="V26" s="250"/>
      <c r="W26" s="212">
        <f t="shared" si="6"/>
        <v>0.6298611111111112</v>
      </c>
      <c r="X26" s="41">
        <f t="shared" si="13"/>
        <v>0.6298611111111112</v>
      </c>
      <c r="Y26" s="89"/>
      <c r="Z26" s="5"/>
    </row>
    <row r="27" spans="2:26" ht="15">
      <c r="B27" s="175"/>
      <c r="C27" s="80">
        <v>26</v>
      </c>
      <c r="D27" s="40">
        <f t="shared" si="3"/>
        <v>9.199999999999996</v>
      </c>
      <c r="E27" s="40">
        <v>11.2</v>
      </c>
      <c r="F27" s="41">
        <v>0.5229166666666667</v>
      </c>
      <c r="G27" s="85">
        <f t="shared" si="0"/>
        <v>9.199999999999996</v>
      </c>
      <c r="H27" s="41">
        <f t="shared" si="1"/>
        <v>0.5229166666666667</v>
      </c>
      <c r="I27" s="41">
        <f t="shared" si="7"/>
        <v>0.5229166666666667</v>
      </c>
      <c r="J27" s="41"/>
      <c r="K27" s="41">
        <f t="shared" si="2"/>
        <v>0.5390277777777778</v>
      </c>
      <c r="L27" s="240">
        <f t="shared" si="8"/>
        <v>0.5390277777777778</v>
      </c>
      <c r="M27" s="250"/>
      <c r="N27" s="41">
        <f t="shared" si="4"/>
        <v>0.55625</v>
      </c>
      <c r="O27" s="41">
        <f t="shared" si="9"/>
        <v>0.55625</v>
      </c>
      <c r="P27" s="41"/>
      <c r="Q27" s="212">
        <f t="shared" si="5"/>
        <v>0.5779166666666667</v>
      </c>
      <c r="R27" s="240">
        <f t="shared" si="10"/>
        <v>0.5779166666666667</v>
      </c>
      <c r="S27" s="250"/>
      <c r="T27" s="212">
        <f t="shared" si="11"/>
        <v>0.5951388888888889</v>
      </c>
      <c r="U27" s="240">
        <f t="shared" si="12"/>
        <v>0.5951388888888889</v>
      </c>
      <c r="V27" s="250"/>
      <c r="W27" s="212">
        <f t="shared" si="6"/>
        <v>0.6312500000000001</v>
      </c>
      <c r="X27" s="41">
        <f t="shared" si="13"/>
        <v>0.6312500000000001</v>
      </c>
      <c r="Y27" s="89"/>
      <c r="Z27" s="5"/>
    </row>
    <row r="28" spans="2:26" ht="15.75" thickBot="1">
      <c r="B28" s="175"/>
      <c r="C28" s="80">
        <v>31</v>
      </c>
      <c r="D28" s="55">
        <f t="shared" si="3"/>
        <v>10.5</v>
      </c>
      <c r="E28" s="44">
        <v>12.5</v>
      </c>
      <c r="F28" s="49">
        <v>0.5236111111111111</v>
      </c>
      <c r="G28" s="86">
        <f t="shared" si="0"/>
        <v>10.5</v>
      </c>
      <c r="H28" s="49">
        <f t="shared" si="1"/>
        <v>0.5236111111111111</v>
      </c>
      <c r="I28" s="43">
        <f t="shared" si="7"/>
        <v>0.5236111111111111</v>
      </c>
      <c r="J28" s="43"/>
      <c r="K28" s="43">
        <f t="shared" si="2"/>
        <v>0.5397222222222222</v>
      </c>
      <c r="L28" s="242">
        <f t="shared" si="8"/>
        <v>0.5397222222222222</v>
      </c>
      <c r="M28" s="251"/>
      <c r="N28" s="43">
        <f t="shared" si="4"/>
        <v>0.5569444444444445</v>
      </c>
      <c r="O28" s="43">
        <f t="shared" si="9"/>
        <v>0.5569444444444445</v>
      </c>
      <c r="P28" s="43"/>
      <c r="Q28" s="213">
        <f t="shared" si="5"/>
        <v>0.5786111111111112</v>
      </c>
      <c r="R28" s="242">
        <f t="shared" si="10"/>
        <v>0.5786111111111112</v>
      </c>
      <c r="S28" s="251"/>
      <c r="T28" s="213">
        <f t="shared" si="11"/>
        <v>0.5958333333333333</v>
      </c>
      <c r="U28" s="242">
        <f t="shared" si="12"/>
        <v>0.5958333333333333</v>
      </c>
      <c r="V28" s="251"/>
      <c r="W28" s="213">
        <f t="shared" si="6"/>
        <v>0.6319444444444444</v>
      </c>
      <c r="X28" s="43">
        <f t="shared" si="13"/>
        <v>0.6319444444444444</v>
      </c>
      <c r="Y28" s="90"/>
      <c r="Z28" s="5"/>
    </row>
    <row r="29" spans="2:26" ht="16.5" thickTop="1">
      <c r="B29" s="171" t="s">
        <v>15</v>
      </c>
      <c r="C29" s="81">
        <v>5</v>
      </c>
      <c r="D29" s="40">
        <f t="shared" si="3"/>
        <v>12</v>
      </c>
      <c r="E29" s="40">
        <v>14</v>
      </c>
      <c r="F29" s="41">
        <v>0.5236111111111111</v>
      </c>
      <c r="G29" s="85">
        <f t="shared" si="0"/>
        <v>12</v>
      </c>
      <c r="H29" s="41">
        <f aca="true" t="shared" si="14" ref="H29:H41">$F29+H$18</f>
        <v>0.5236111111111111</v>
      </c>
      <c r="I29" s="41">
        <f t="shared" si="7"/>
        <v>0.5236111111111111</v>
      </c>
      <c r="J29" s="41"/>
      <c r="K29" s="41">
        <f t="shared" si="2"/>
        <v>0.5397222222222222</v>
      </c>
      <c r="L29" s="240">
        <f t="shared" si="8"/>
        <v>0.5397222222222222</v>
      </c>
      <c r="M29" s="250"/>
      <c r="N29" s="41">
        <f t="shared" si="4"/>
        <v>0.5569444444444445</v>
      </c>
      <c r="O29" s="41">
        <f t="shared" si="9"/>
        <v>0.5569444444444445</v>
      </c>
      <c r="P29" s="41"/>
      <c r="Q29" s="212">
        <f t="shared" si="5"/>
        <v>0.5786111111111112</v>
      </c>
      <c r="R29" s="240">
        <f t="shared" si="10"/>
        <v>0.5786111111111112</v>
      </c>
      <c r="S29" s="250"/>
      <c r="T29" s="212">
        <f t="shared" si="11"/>
        <v>0.5958333333333333</v>
      </c>
      <c r="U29" s="240">
        <f t="shared" si="12"/>
        <v>0.5958333333333333</v>
      </c>
      <c r="V29" s="250"/>
      <c r="W29" s="212">
        <f t="shared" si="6"/>
        <v>0.6319444444444444</v>
      </c>
      <c r="X29" s="41">
        <f t="shared" si="13"/>
        <v>0.6319444444444444</v>
      </c>
      <c r="Y29" s="89"/>
      <c r="Z29" s="5"/>
    </row>
    <row r="30" spans="2:26" ht="12.75">
      <c r="B30" s="172"/>
      <c r="C30" s="80">
        <v>10</v>
      </c>
      <c r="D30" s="40">
        <f t="shared" si="3"/>
        <v>13.600000000000001</v>
      </c>
      <c r="E30" s="40">
        <v>15.6</v>
      </c>
      <c r="F30" s="41">
        <v>0.5236111111111111</v>
      </c>
      <c r="G30" s="85">
        <f t="shared" si="0"/>
        <v>13.600000000000001</v>
      </c>
      <c r="H30" s="41">
        <f t="shared" si="14"/>
        <v>0.5236111111111111</v>
      </c>
      <c r="I30" s="41">
        <f t="shared" si="7"/>
        <v>0.5236111111111111</v>
      </c>
      <c r="J30" s="41"/>
      <c r="K30" s="41">
        <f t="shared" si="2"/>
        <v>0.5397222222222222</v>
      </c>
      <c r="L30" s="240">
        <f t="shared" si="8"/>
        <v>0.5397222222222222</v>
      </c>
      <c r="M30" s="250"/>
      <c r="N30" s="41">
        <f t="shared" si="4"/>
        <v>0.5569444444444445</v>
      </c>
      <c r="O30" s="41">
        <f t="shared" si="9"/>
        <v>0.5569444444444445</v>
      </c>
      <c r="P30" s="41"/>
      <c r="Q30" s="212">
        <f t="shared" si="5"/>
        <v>0.5786111111111112</v>
      </c>
      <c r="R30" s="240">
        <f t="shared" si="10"/>
        <v>0.5786111111111112</v>
      </c>
      <c r="S30" s="250"/>
      <c r="T30" s="212">
        <f t="shared" si="11"/>
        <v>0.5958333333333333</v>
      </c>
      <c r="U30" s="240">
        <f t="shared" si="12"/>
        <v>0.5958333333333333</v>
      </c>
      <c r="V30" s="250"/>
      <c r="W30" s="212">
        <f t="shared" si="6"/>
        <v>0.6319444444444444</v>
      </c>
      <c r="X30" s="41">
        <f t="shared" si="13"/>
        <v>0.6319444444444444</v>
      </c>
      <c r="Y30" s="89"/>
      <c r="Z30" s="5"/>
    </row>
    <row r="31" spans="2:26" ht="12.75" customHeight="1">
      <c r="B31" s="172"/>
      <c r="C31" s="80">
        <v>15</v>
      </c>
      <c r="D31" s="40">
        <f t="shared" si="3"/>
        <v>15.199999999999996</v>
      </c>
      <c r="E31" s="40">
        <v>17.2</v>
      </c>
      <c r="F31" s="41">
        <v>0.5236111111111111</v>
      </c>
      <c r="G31" s="85">
        <f t="shared" si="0"/>
        <v>15.199999999999996</v>
      </c>
      <c r="H31" s="41">
        <f t="shared" si="14"/>
        <v>0.5236111111111111</v>
      </c>
      <c r="I31" s="41">
        <f t="shared" si="7"/>
        <v>0.5236111111111111</v>
      </c>
      <c r="J31" s="41"/>
      <c r="K31" s="41">
        <f t="shared" si="2"/>
        <v>0.5397222222222222</v>
      </c>
      <c r="L31" s="240">
        <f t="shared" si="8"/>
        <v>0.5397222222222222</v>
      </c>
      <c r="M31" s="250"/>
      <c r="N31" s="41">
        <f t="shared" si="4"/>
        <v>0.5569444444444445</v>
      </c>
      <c r="O31" s="41">
        <f t="shared" si="9"/>
        <v>0.5569444444444445</v>
      </c>
      <c r="P31" s="41"/>
      <c r="Q31" s="212">
        <f t="shared" si="5"/>
        <v>0.5786111111111112</v>
      </c>
      <c r="R31" s="240">
        <f t="shared" si="10"/>
        <v>0.5786111111111112</v>
      </c>
      <c r="S31" s="250"/>
      <c r="T31" s="212">
        <f t="shared" si="11"/>
        <v>0.5958333333333333</v>
      </c>
      <c r="U31" s="240">
        <f t="shared" si="12"/>
        <v>0.5958333333333333</v>
      </c>
      <c r="V31" s="250"/>
      <c r="W31" s="212">
        <f t="shared" si="6"/>
        <v>0.6319444444444444</v>
      </c>
      <c r="X31" s="41">
        <f t="shared" si="13"/>
        <v>0.6319444444444444</v>
      </c>
      <c r="Y31" s="89"/>
      <c r="Z31" s="5"/>
    </row>
    <row r="32" spans="2:26" ht="12.75" customHeight="1">
      <c r="B32" s="172"/>
      <c r="C32" s="159">
        <v>20</v>
      </c>
      <c r="D32" s="160">
        <f t="shared" si="3"/>
        <v>17</v>
      </c>
      <c r="E32" s="160">
        <v>19</v>
      </c>
      <c r="F32" s="41">
        <v>0.5236111111111111</v>
      </c>
      <c r="G32" s="85">
        <f t="shared" si="0"/>
        <v>17</v>
      </c>
      <c r="H32" s="41">
        <f t="shared" si="14"/>
        <v>0.5236111111111111</v>
      </c>
      <c r="I32" s="41">
        <f t="shared" si="7"/>
        <v>0.5236111111111111</v>
      </c>
      <c r="J32" s="41"/>
      <c r="K32" s="41">
        <f t="shared" si="2"/>
        <v>0.5397222222222222</v>
      </c>
      <c r="L32" s="240">
        <f t="shared" si="8"/>
        <v>0.5397222222222222</v>
      </c>
      <c r="M32" s="250"/>
      <c r="N32" s="41">
        <f t="shared" si="4"/>
        <v>0.5569444444444445</v>
      </c>
      <c r="O32" s="41">
        <f t="shared" si="9"/>
        <v>0.5569444444444445</v>
      </c>
      <c r="P32" s="41"/>
      <c r="Q32" s="212">
        <f t="shared" si="5"/>
        <v>0.5786111111111112</v>
      </c>
      <c r="R32" s="240">
        <f t="shared" si="10"/>
        <v>0.5786111111111112</v>
      </c>
      <c r="S32" s="250"/>
      <c r="T32" s="212">
        <f t="shared" si="11"/>
        <v>0.5958333333333333</v>
      </c>
      <c r="U32" s="240">
        <f t="shared" si="12"/>
        <v>0.5958333333333333</v>
      </c>
      <c r="V32" s="250"/>
      <c r="W32" s="212">
        <f t="shared" si="6"/>
        <v>0.6319444444444444</v>
      </c>
      <c r="X32" s="41">
        <f t="shared" si="13"/>
        <v>0.6319444444444444</v>
      </c>
      <c r="Y32" s="89"/>
      <c r="Z32" s="5"/>
    </row>
    <row r="33" spans="2:26" ht="12.75" customHeight="1">
      <c r="B33" s="188" t="s">
        <v>56</v>
      </c>
      <c r="C33" s="129">
        <v>25</v>
      </c>
      <c r="D33" s="160">
        <f t="shared" si="3"/>
        <v>18.800000000000004</v>
      </c>
      <c r="E33" s="160">
        <v>20.8</v>
      </c>
      <c r="F33" s="41">
        <v>0.5229166666666667</v>
      </c>
      <c r="G33" s="85">
        <f t="shared" si="0"/>
        <v>18.800000000000004</v>
      </c>
      <c r="H33" s="41">
        <f t="shared" si="14"/>
        <v>0.5229166666666667</v>
      </c>
      <c r="I33" s="41">
        <f t="shared" si="7"/>
        <v>0.5229166666666667</v>
      </c>
      <c r="J33" s="41"/>
      <c r="K33" s="41">
        <f t="shared" si="2"/>
        <v>0.5390277777777778</v>
      </c>
      <c r="L33" s="240">
        <f t="shared" si="8"/>
        <v>0.5390277777777778</v>
      </c>
      <c r="M33" s="250"/>
      <c r="N33" s="41">
        <f t="shared" si="4"/>
        <v>0.55625</v>
      </c>
      <c r="O33" s="41">
        <f t="shared" si="9"/>
        <v>0.55625</v>
      </c>
      <c r="P33" s="41"/>
      <c r="Q33" s="212">
        <f t="shared" si="5"/>
        <v>0.5779166666666667</v>
      </c>
      <c r="R33" s="240">
        <f t="shared" si="10"/>
        <v>0.5779166666666667</v>
      </c>
      <c r="S33" s="250"/>
      <c r="T33" s="212">
        <f t="shared" si="11"/>
        <v>0.5951388888888889</v>
      </c>
      <c r="U33" s="240">
        <f t="shared" si="12"/>
        <v>0.5951388888888889</v>
      </c>
      <c r="V33" s="250"/>
      <c r="W33" s="212">
        <f t="shared" si="6"/>
        <v>0.6312500000000001</v>
      </c>
      <c r="X33" s="41">
        <f t="shared" si="13"/>
        <v>0.6312500000000001</v>
      </c>
      <c r="Y33" s="89"/>
      <c r="Z33" s="5"/>
    </row>
    <row r="34" spans="2:26" ht="12.75" customHeight="1">
      <c r="B34" s="188"/>
      <c r="C34" s="129">
        <v>27</v>
      </c>
      <c r="D34" s="160">
        <f t="shared" si="3"/>
        <v>19.800000000000004</v>
      </c>
      <c r="E34" s="160">
        <v>21.8</v>
      </c>
      <c r="F34" s="41">
        <v>0.564583333333333</v>
      </c>
      <c r="G34" s="85">
        <f>D34</f>
        <v>19.800000000000004</v>
      </c>
      <c r="H34" s="41">
        <f t="shared" si="14"/>
        <v>0.564583333333333</v>
      </c>
      <c r="I34" s="41">
        <f t="shared" si="7"/>
        <v>0.564583333333333</v>
      </c>
      <c r="J34" s="41"/>
      <c r="K34" s="41">
        <f t="shared" si="2"/>
        <v>0.5806944444444441</v>
      </c>
      <c r="L34" s="240">
        <f t="shared" si="8"/>
        <v>0.5806944444444441</v>
      </c>
      <c r="M34" s="250"/>
      <c r="N34" s="41">
        <f t="shared" si="4"/>
        <v>0.5979166666666663</v>
      </c>
      <c r="O34" s="41">
        <f t="shared" si="9"/>
        <v>0.5979166666666663</v>
      </c>
      <c r="P34" s="41"/>
      <c r="Q34" s="212">
        <f t="shared" si="5"/>
        <v>0.619583333333333</v>
      </c>
      <c r="R34" s="240">
        <f t="shared" si="10"/>
        <v>0.619583333333333</v>
      </c>
      <c r="S34" s="250"/>
      <c r="T34" s="212">
        <f t="shared" si="11"/>
        <v>0.6368055555555552</v>
      </c>
      <c r="U34" s="240">
        <f t="shared" si="12"/>
        <v>0.6368055555555552</v>
      </c>
      <c r="V34" s="250"/>
      <c r="W34" s="212">
        <f t="shared" si="6"/>
        <v>0.6729166666666664</v>
      </c>
      <c r="X34" s="41">
        <f t="shared" si="13"/>
        <v>0.6729166666666664</v>
      </c>
      <c r="Y34" s="89"/>
      <c r="Z34" s="5"/>
    </row>
    <row r="35" spans="2:26" ht="12.75" customHeight="1" thickBot="1">
      <c r="B35" s="189"/>
      <c r="C35" s="158">
        <f>(C33+C36+28)/2</f>
        <v>27.5</v>
      </c>
      <c r="D35" s="111">
        <f>D33+((D36-D33)/2)</f>
        <v>19.75</v>
      </c>
      <c r="E35" s="111">
        <v>21.9</v>
      </c>
      <c r="F35" s="41">
        <v>0.5229166666666667</v>
      </c>
      <c r="G35" s="85">
        <f t="shared" si="0"/>
        <v>19.75</v>
      </c>
      <c r="H35" s="41">
        <f t="shared" si="14"/>
        <v>0.5229166666666667</v>
      </c>
      <c r="I35" s="41">
        <f t="shared" si="7"/>
        <v>0.5229166666666667</v>
      </c>
      <c r="J35" s="41"/>
      <c r="K35" s="41">
        <f t="shared" si="2"/>
        <v>0.5390277777777778</v>
      </c>
      <c r="L35" s="240">
        <f t="shared" si="8"/>
        <v>0.5390277777777778</v>
      </c>
      <c r="M35" s="250"/>
      <c r="N35" s="41">
        <f t="shared" si="4"/>
        <v>0.55625</v>
      </c>
      <c r="O35" s="41">
        <f t="shared" si="9"/>
        <v>0.55625</v>
      </c>
      <c r="P35" s="41"/>
      <c r="Q35" s="212">
        <f t="shared" si="5"/>
        <v>0.5779166666666667</v>
      </c>
      <c r="R35" s="240">
        <f t="shared" si="10"/>
        <v>0.5779166666666667</v>
      </c>
      <c r="S35" s="250"/>
      <c r="T35" s="212">
        <f t="shared" si="11"/>
        <v>0.5951388888888889</v>
      </c>
      <c r="U35" s="240">
        <f t="shared" si="12"/>
        <v>0.5951388888888889</v>
      </c>
      <c r="V35" s="250"/>
      <c r="W35" s="212">
        <f t="shared" si="6"/>
        <v>0.6312500000000001</v>
      </c>
      <c r="X35" s="41">
        <f t="shared" si="13"/>
        <v>0.6312500000000001</v>
      </c>
      <c r="Y35" s="89"/>
      <c r="Z35" s="5"/>
    </row>
    <row r="36" spans="2:26" ht="12.75" customHeight="1" thickTop="1">
      <c r="B36" s="171" t="s">
        <v>16</v>
      </c>
      <c r="C36" s="81">
        <v>2</v>
      </c>
      <c r="D36" s="116">
        <f t="shared" si="3"/>
        <v>20.699999999999996</v>
      </c>
      <c r="E36" s="116">
        <v>22.7</v>
      </c>
      <c r="F36" s="114">
        <v>0.5222222222222223</v>
      </c>
      <c r="G36" s="113">
        <f t="shared" si="0"/>
        <v>20.699999999999996</v>
      </c>
      <c r="H36" s="114">
        <f t="shared" si="14"/>
        <v>0.5222222222222223</v>
      </c>
      <c r="I36" s="112">
        <f t="shared" si="7"/>
        <v>0.5222222222222223</v>
      </c>
      <c r="J36" s="112"/>
      <c r="K36" s="112">
        <f t="shared" si="2"/>
        <v>0.5383333333333333</v>
      </c>
      <c r="L36" s="252">
        <f t="shared" si="8"/>
        <v>0.5383333333333333</v>
      </c>
      <c r="M36" s="253"/>
      <c r="N36" s="112">
        <f t="shared" si="4"/>
        <v>0.5555555555555556</v>
      </c>
      <c r="O36" s="112">
        <f t="shared" si="9"/>
        <v>0.5555555555555556</v>
      </c>
      <c r="P36" s="112"/>
      <c r="Q36" s="215">
        <f t="shared" si="5"/>
        <v>0.5772222222222223</v>
      </c>
      <c r="R36" s="252">
        <f t="shared" si="10"/>
        <v>0.5772222222222223</v>
      </c>
      <c r="S36" s="253"/>
      <c r="T36" s="215">
        <f t="shared" si="11"/>
        <v>0.5944444444444444</v>
      </c>
      <c r="U36" s="252">
        <f t="shared" si="12"/>
        <v>0.5944444444444444</v>
      </c>
      <c r="V36" s="253"/>
      <c r="W36" s="215">
        <f t="shared" si="6"/>
        <v>0.6305555555555555</v>
      </c>
      <c r="X36" s="112">
        <f t="shared" si="13"/>
        <v>0.6305555555555555</v>
      </c>
      <c r="Y36" s="115"/>
      <c r="Z36" s="5"/>
    </row>
    <row r="37" spans="2:26" ht="12.75">
      <c r="B37" s="172"/>
      <c r="C37" s="80">
        <v>7</v>
      </c>
      <c r="D37" s="40">
        <f t="shared" si="3"/>
        <v>22.6</v>
      </c>
      <c r="E37" s="40">
        <v>24.6</v>
      </c>
      <c r="F37" s="41">
        <v>0.5215277777777778</v>
      </c>
      <c r="G37" s="85">
        <f t="shared" si="0"/>
        <v>22.6</v>
      </c>
      <c r="H37" s="41">
        <f t="shared" si="14"/>
        <v>0.5215277777777778</v>
      </c>
      <c r="I37" s="41">
        <f t="shared" si="7"/>
        <v>0.5215277777777778</v>
      </c>
      <c r="J37" s="41"/>
      <c r="K37" s="41">
        <f t="shared" si="2"/>
        <v>0.5376388888888889</v>
      </c>
      <c r="L37" s="240">
        <f t="shared" si="8"/>
        <v>0.5376388888888889</v>
      </c>
      <c r="M37" s="250"/>
      <c r="N37" s="41">
        <f t="shared" si="4"/>
        <v>0.5548611111111111</v>
      </c>
      <c r="O37" s="41">
        <f t="shared" si="9"/>
        <v>0.5548611111111111</v>
      </c>
      <c r="P37" s="41"/>
      <c r="Q37" s="212">
        <f t="shared" si="5"/>
        <v>0.5765277777777779</v>
      </c>
      <c r="R37" s="240">
        <f t="shared" si="10"/>
        <v>0.5765277777777779</v>
      </c>
      <c r="S37" s="250"/>
      <c r="T37" s="212">
        <f t="shared" si="11"/>
        <v>0.59375</v>
      </c>
      <c r="U37" s="240">
        <f t="shared" si="12"/>
        <v>0.59375</v>
      </c>
      <c r="V37" s="250"/>
      <c r="W37" s="212">
        <f t="shared" si="6"/>
        <v>0.6298611111111112</v>
      </c>
      <c r="X37" s="41">
        <f t="shared" si="13"/>
        <v>0.6298611111111112</v>
      </c>
      <c r="Y37" s="89"/>
      <c r="Z37" s="5"/>
    </row>
    <row r="38" spans="2:26" ht="12.75">
      <c r="B38" s="172"/>
      <c r="C38" s="80">
        <v>12</v>
      </c>
      <c r="D38" s="40">
        <f t="shared" si="3"/>
        <v>24.6</v>
      </c>
      <c r="E38" s="40">
        <v>26.6</v>
      </c>
      <c r="F38" s="41">
        <v>0.5208333333333334</v>
      </c>
      <c r="G38" s="85">
        <f t="shared" si="0"/>
        <v>24.6</v>
      </c>
      <c r="H38" s="41">
        <f t="shared" si="14"/>
        <v>0.5208333333333334</v>
      </c>
      <c r="I38" s="41">
        <f t="shared" si="7"/>
        <v>0.5208333333333334</v>
      </c>
      <c r="J38" s="41"/>
      <c r="K38" s="41">
        <f t="shared" si="2"/>
        <v>0.5369444444444444</v>
      </c>
      <c r="L38" s="240">
        <f t="shared" si="8"/>
        <v>0.5369444444444444</v>
      </c>
      <c r="M38" s="250"/>
      <c r="N38" s="41">
        <f t="shared" si="4"/>
        <v>0.5541666666666667</v>
      </c>
      <c r="O38" s="41">
        <f t="shared" si="9"/>
        <v>0.5541666666666667</v>
      </c>
      <c r="P38" s="41"/>
      <c r="Q38" s="212">
        <f t="shared" si="5"/>
        <v>0.5758333333333334</v>
      </c>
      <c r="R38" s="240">
        <f t="shared" si="10"/>
        <v>0.5758333333333334</v>
      </c>
      <c r="S38" s="250"/>
      <c r="T38" s="212">
        <f t="shared" si="11"/>
        <v>0.5930555555555556</v>
      </c>
      <c r="U38" s="240">
        <f t="shared" si="12"/>
        <v>0.5930555555555556</v>
      </c>
      <c r="V38" s="250"/>
      <c r="W38" s="212">
        <f t="shared" si="6"/>
        <v>0.6291666666666667</v>
      </c>
      <c r="X38" s="41">
        <f t="shared" si="13"/>
        <v>0.6291666666666667</v>
      </c>
      <c r="Y38" s="89"/>
      <c r="Z38" s="5"/>
    </row>
    <row r="39" spans="2:26" ht="12.75">
      <c r="B39" s="172"/>
      <c r="C39" s="80">
        <v>17</v>
      </c>
      <c r="D39" s="40">
        <f t="shared" si="3"/>
        <v>26.5</v>
      </c>
      <c r="E39" s="40">
        <v>28.5</v>
      </c>
      <c r="F39" s="41">
        <v>0.5201388888888888</v>
      </c>
      <c r="G39" s="85">
        <f t="shared" si="0"/>
        <v>26.5</v>
      </c>
      <c r="H39" s="41">
        <f t="shared" si="14"/>
        <v>0.5201388888888888</v>
      </c>
      <c r="I39" s="41">
        <f t="shared" si="7"/>
        <v>0.5201388888888888</v>
      </c>
      <c r="J39" s="41"/>
      <c r="K39" s="41">
        <f t="shared" si="2"/>
        <v>0.5362499999999999</v>
      </c>
      <c r="L39" s="240">
        <f t="shared" si="8"/>
        <v>0.5362499999999999</v>
      </c>
      <c r="M39" s="250"/>
      <c r="N39" s="41">
        <f t="shared" si="4"/>
        <v>0.5534722222222221</v>
      </c>
      <c r="O39" s="41">
        <f t="shared" si="9"/>
        <v>0.5534722222222221</v>
      </c>
      <c r="P39" s="41"/>
      <c r="Q39" s="212">
        <f t="shared" si="5"/>
        <v>0.5751388888888889</v>
      </c>
      <c r="R39" s="240">
        <f t="shared" si="10"/>
        <v>0.5751388888888889</v>
      </c>
      <c r="S39" s="250"/>
      <c r="T39" s="212">
        <f t="shared" si="11"/>
        <v>0.592361111111111</v>
      </c>
      <c r="U39" s="240">
        <f t="shared" si="12"/>
        <v>0.592361111111111</v>
      </c>
      <c r="V39" s="250"/>
      <c r="W39" s="212">
        <f t="shared" si="6"/>
        <v>0.6284722222222221</v>
      </c>
      <c r="X39" s="41">
        <f t="shared" si="13"/>
        <v>0.6284722222222221</v>
      </c>
      <c r="Y39" s="89"/>
      <c r="Z39" s="5"/>
    </row>
    <row r="40" spans="2:26" ht="12.75">
      <c r="B40" s="172"/>
      <c r="C40" s="80">
        <v>22</v>
      </c>
      <c r="D40" s="40">
        <f t="shared" si="3"/>
        <v>28.5</v>
      </c>
      <c r="E40" s="40">
        <v>30.5</v>
      </c>
      <c r="F40" s="41">
        <v>0.51875</v>
      </c>
      <c r="G40" s="85">
        <f t="shared" si="0"/>
        <v>28.5</v>
      </c>
      <c r="H40" s="41">
        <f t="shared" si="14"/>
        <v>0.51875</v>
      </c>
      <c r="I40" s="41">
        <f t="shared" si="7"/>
        <v>0.51875</v>
      </c>
      <c r="J40" s="41"/>
      <c r="K40" s="41">
        <f t="shared" si="2"/>
        <v>0.5348611111111111</v>
      </c>
      <c r="L40" s="240">
        <f t="shared" si="8"/>
        <v>0.5348611111111111</v>
      </c>
      <c r="M40" s="250"/>
      <c r="N40" s="41">
        <f t="shared" si="4"/>
        <v>0.5520833333333334</v>
      </c>
      <c r="O40" s="41">
        <f t="shared" si="9"/>
        <v>0.5520833333333334</v>
      </c>
      <c r="P40" s="41"/>
      <c r="Q40" s="212">
        <f t="shared" si="5"/>
        <v>0.5737500000000001</v>
      </c>
      <c r="R40" s="240">
        <f t="shared" si="10"/>
        <v>0.5737500000000001</v>
      </c>
      <c r="S40" s="250"/>
      <c r="T40" s="212">
        <f t="shared" si="11"/>
        <v>0.5909722222222222</v>
      </c>
      <c r="U40" s="240">
        <f t="shared" si="12"/>
        <v>0.5909722222222222</v>
      </c>
      <c r="V40" s="250"/>
      <c r="W40" s="212">
        <f t="shared" si="6"/>
        <v>0.6270833333333334</v>
      </c>
      <c r="X40" s="41">
        <f t="shared" si="13"/>
        <v>0.6270833333333334</v>
      </c>
      <c r="Y40" s="89"/>
      <c r="Z40" s="5"/>
    </row>
    <row r="41" spans="2:26" ht="13.5" thickBot="1">
      <c r="B41" s="173"/>
      <c r="C41" s="125">
        <v>27</v>
      </c>
      <c r="D41" s="44">
        <f t="shared" si="3"/>
        <v>30.5</v>
      </c>
      <c r="E41" s="44">
        <v>32.5</v>
      </c>
      <c r="F41" s="142">
        <v>0.5180555555555556</v>
      </c>
      <c r="G41" s="86">
        <f t="shared" si="0"/>
        <v>30.5</v>
      </c>
      <c r="H41" s="43">
        <f t="shared" si="14"/>
        <v>0.5180555555555556</v>
      </c>
      <c r="I41" s="142">
        <f t="shared" si="7"/>
        <v>0.5180555555555556</v>
      </c>
      <c r="J41" s="43"/>
      <c r="K41" s="43">
        <f t="shared" si="2"/>
        <v>0.5341666666666667</v>
      </c>
      <c r="L41" s="238">
        <f t="shared" si="8"/>
        <v>0.5341666666666667</v>
      </c>
      <c r="M41" s="251"/>
      <c r="N41" s="43">
        <f t="shared" si="4"/>
        <v>0.5513888888888889</v>
      </c>
      <c r="O41" s="142">
        <f t="shared" si="9"/>
        <v>0.5513888888888889</v>
      </c>
      <c r="P41" s="43"/>
      <c r="Q41" s="213">
        <f t="shared" si="5"/>
        <v>0.5730555555555557</v>
      </c>
      <c r="R41" s="238">
        <f t="shared" si="10"/>
        <v>0.5730555555555557</v>
      </c>
      <c r="S41" s="251"/>
      <c r="T41" s="213">
        <f t="shared" si="11"/>
        <v>0.5902777777777778</v>
      </c>
      <c r="U41" s="238">
        <f t="shared" si="12"/>
        <v>0.5902777777777778</v>
      </c>
      <c r="V41" s="251"/>
      <c r="W41" s="213">
        <f t="shared" si="6"/>
        <v>0.6263888888888889</v>
      </c>
      <c r="X41" s="142">
        <f t="shared" si="13"/>
        <v>0.6263888888888889</v>
      </c>
      <c r="Y41" s="233"/>
      <c r="Z41" s="5"/>
    </row>
    <row r="42" spans="2:26" ht="16.5" thickTop="1">
      <c r="B42" s="232" t="s">
        <v>17</v>
      </c>
      <c r="C42" s="80">
        <v>1</v>
      </c>
      <c r="D42" s="40">
        <f t="shared" si="3"/>
        <v>32.4</v>
      </c>
      <c r="E42" s="40">
        <v>34.4</v>
      </c>
      <c r="F42" s="50">
        <v>0.5583333333333333</v>
      </c>
      <c r="G42" s="85">
        <f t="shared" si="0"/>
        <v>32.4</v>
      </c>
      <c r="H42" s="50">
        <f aca="true" t="shared" si="15" ref="H42:H60">$F42+H$18</f>
        <v>0.5583333333333333</v>
      </c>
      <c r="I42" s="141">
        <f t="shared" si="7"/>
        <v>0.5583333333333333</v>
      </c>
      <c r="J42" s="143"/>
      <c r="K42" s="141">
        <f t="shared" si="2"/>
        <v>0.5744444444444444</v>
      </c>
      <c r="L42" s="236">
        <f t="shared" si="8"/>
        <v>0.5744444444444444</v>
      </c>
      <c r="M42" s="237"/>
      <c r="N42" s="141">
        <f t="shared" si="4"/>
        <v>0.5916666666666667</v>
      </c>
      <c r="O42" s="141">
        <f t="shared" si="9"/>
        <v>0.5916666666666667</v>
      </c>
      <c r="P42" s="143"/>
      <c r="Q42" s="210">
        <f t="shared" si="5"/>
        <v>0.6133333333333334</v>
      </c>
      <c r="R42" s="236">
        <f t="shared" si="10"/>
        <v>0.6133333333333334</v>
      </c>
      <c r="S42" s="237"/>
      <c r="T42" s="210">
        <f t="shared" si="11"/>
        <v>0.6305555555555555</v>
      </c>
      <c r="U42" s="236">
        <f t="shared" si="12"/>
        <v>0.6305555555555555</v>
      </c>
      <c r="V42" s="244"/>
      <c r="W42" s="210">
        <f t="shared" si="6"/>
        <v>0.6666666666666667</v>
      </c>
      <c r="X42" s="141">
        <f t="shared" si="13"/>
        <v>0.6666666666666667</v>
      </c>
      <c r="Y42" s="94"/>
      <c r="Z42" s="5"/>
    </row>
    <row r="43" spans="2:26" ht="12.75">
      <c r="B43" s="172"/>
      <c r="C43" s="80">
        <v>6</v>
      </c>
      <c r="D43" s="40">
        <f t="shared" si="3"/>
        <v>34.3</v>
      </c>
      <c r="E43" s="40">
        <v>36.3</v>
      </c>
      <c r="F43" s="50">
        <v>0.5576388888888889</v>
      </c>
      <c r="G43" s="85">
        <f t="shared" si="0"/>
        <v>34.3</v>
      </c>
      <c r="H43" s="50">
        <f t="shared" si="15"/>
        <v>0.5576388888888889</v>
      </c>
      <c r="I43" s="141">
        <f t="shared" si="7"/>
        <v>0.5576388888888889</v>
      </c>
      <c r="J43" s="143"/>
      <c r="K43" s="141">
        <f t="shared" si="2"/>
        <v>0.57375</v>
      </c>
      <c r="L43" s="236">
        <f t="shared" si="8"/>
        <v>0.57375</v>
      </c>
      <c r="M43" s="237"/>
      <c r="N43" s="141">
        <f t="shared" si="4"/>
        <v>0.5909722222222222</v>
      </c>
      <c r="O43" s="141">
        <f t="shared" si="9"/>
        <v>0.5909722222222222</v>
      </c>
      <c r="P43" s="143"/>
      <c r="Q43" s="210">
        <f t="shared" si="5"/>
        <v>0.612638888888889</v>
      </c>
      <c r="R43" s="236">
        <f t="shared" si="10"/>
        <v>0.612638888888889</v>
      </c>
      <c r="S43" s="237"/>
      <c r="T43" s="210">
        <f t="shared" si="11"/>
        <v>0.6298611111111111</v>
      </c>
      <c r="U43" s="236">
        <f t="shared" si="12"/>
        <v>0.6298611111111111</v>
      </c>
      <c r="V43" s="244"/>
      <c r="W43" s="210">
        <f t="shared" si="6"/>
        <v>0.6659722222222222</v>
      </c>
      <c r="X43" s="141">
        <f t="shared" si="13"/>
        <v>0.6659722222222222</v>
      </c>
      <c r="Y43" s="91"/>
      <c r="Z43" s="5"/>
    </row>
    <row r="44" spans="2:26" ht="12.75">
      <c r="B44" s="172"/>
      <c r="C44" s="80">
        <v>11</v>
      </c>
      <c r="D44" s="40">
        <f t="shared" si="3"/>
        <v>36.2</v>
      </c>
      <c r="E44" s="40">
        <v>38.2</v>
      </c>
      <c r="F44" s="50">
        <v>0.55625</v>
      </c>
      <c r="G44" s="85">
        <f t="shared" si="0"/>
        <v>36.2</v>
      </c>
      <c r="H44" s="50">
        <f t="shared" si="15"/>
        <v>0.55625</v>
      </c>
      <c r="I44" s="141">
        <f t="shared" si="7"/>
        <v>0.55625</v>
      </c>
      <c r="J44" s="143"/>
      <c r="K44" s="141">
        <f t="shared" si="2"/>
        <v>0.5723611111111111</v>
      </c>
      <c r="L44" s="236">
        <f t="shared" si="8"/>
        <v>0.5723611111111111</v>
      </c>
      <c r="M44" s="237"/>
      <c r="N44" s="141">
        <f t="shared" si="4"/>
        <v>0.5895833333333333</v>
      </c>
      <c r="O44" s="141">
        <f t="shared" si="9"/>
        <v>0.5895833333333333</v>
      </c>
      <c r="P44" s="143"/>
      <c r="Q44" s="210">
        <f t="shared" si="5"/>
        <v>0.6112500000000001</v>
      </c>
      <c r="R44" s="236">
        <f t="shared" si="10"/>
        <v>0.6112500000000001</v>
      </c>
      <c r="S44" s="237"/>
      <c r="T44" s="210">
        <f t="shared" si="11"/>
        <v>0.6284722222222222</v>
      </c>
      <c r="U44" s="236">
        <f t="shared" si="12"/>
        <v>0.6284722222222222</v>
      </c>
      <c r="V44" s="244"/>
      <c r="W44" s="210">
        <f t="shared" si="6"/>
        <v>0.6645833333333333</v>
      </c>
      <c r="X44" s="141">
        <f t="shared" si="13"/>
        <v>0.6645833333333333</v>
      </c>
      <c r="Y44" s="91"/>
      <c r="Z44" s="5"/>
    </row>
    <row r="45" spans="2:26" ht="12.75">
      <c r="B45" s="172"/>
      <c r="C45" s="80">
        <v>16</v>
      </c>
      <c r="D45" s="40">
        <f t="shared" si="3"/>
        <v>38</v>
      </c>
      <c r="E45" s="40">
        <v>40</v>
      </c>
      <c r="F45" s="50">
        <v>0.5555555555555556</v>
      </c>
      <c r="G45" s="85">
        <f t="shared" si="0"/>
        <v>38</v>
      </c>
      <c r="H45" s="50">
        <f t="shared" si="15"/>
        <v>0.5555555555555556</v>
      </c>
      <c r="I45" s="141">
        <f t="shared" si="7"/>
        <v>0.5555555555555556</v>
      </c>
      <c r="J45" s="143"/>
      <c r="K45" s="141">
        <f t="shared" si="2"/>
        <v>0.5716666666666667</v>
      </c>
      <c r="L45" s="236">
        <f t="shared" si="8"/>
        <v>0.5716666666666667</v>
      </c>
      <c r="M45" s="237"/>
      <c r="N45" s="141">
        <f t="shared" si="4"/>
        <v>0.5888888888888889</v>
      </c>
      <c r="O45" s="141">
        <f t="shared" si="9"/>
        <v>0.5888888888888889</v>
      </c>
      <c r="P45" s="143"/>
      <c r="Q45" s="210">
        <f t="shared" si="5"/>
        <v>0.6105555555555556</v>
      </c>
      <c r="R45" s="236">
        <f t="shared" si="10"/>
        <v>0.6105555555555556</v>
      </c>
      <c r="S45" s="237"/>
      <c r="T45" s="210">
        <f t="shared" si="11"/>
        <v>0.6277777777777778</v>
      </c>
      <c r="U45" s="236">
        <f t="shared" si="12"/>
        <v>0.6277777777777778</v>
      </c>
      <c r="V45" s="244"/>
      <c r="W45" s="210">
        <f t="shared" si="6"/>
        <v>0.663888888888889</v>
      </c>
      <c r="X45" s="141">
        <f t="shared" si="13"/>
        <v>0.663888888888889</v>
      </c>
      <c r="Y45" s="91"/>
      <c r="Z45" s="5"/>
    </row>
    <row r="46" spans="2:26" ht="12.75">
      <c r="B46" s="172"/>
      <c r="C46" s="80">
        <v>21</v>
      </c>
      <c r="D46" s="40">
        <f t="shared" si="3"/>
        <v>39.7</v>
      </c>
      <c r="E46" s="40">
        <v>41.7</v>
      </c>
      <c r="F46" s="50">
        <v>0.5548611111111111</v>
      </c>
      <c r="G46" s="85">
        <f t="shared" si="0"/>
        <v>39.7</v>
      </c>
      <c r="H46" s="50">
        <f t="shared" si="15"/>
        <v>0.5548611111111111</v>
      </c>
      <c r="I46" s="141">
        <f t="shared" si="7"/>
        <v>0.5548611111111111</v>
      </c>
      <c r="J46" s="143"/>
      <c r="K46" s="141">
        <f t="shared" si="2"/>
        <v>0.5709722222222222</v>
      </c>
      <c r="L46" s="236">
        <f t="shared" si="8"/>
        <v>0.5709722222222222</v>
      </c>
      <c r="M46" s="237"/>
      <c r="N46" s="141">
        <f t="shared" si="4"/>
        <v>0.5881944444444445</v>
      </c>
      <c r="O46" s="141">
        <f t="shared" si="9"/>
        <v>0.5881944444444445</v>
      </c>
      <c r="P46" s="143"/>
      <c r="Q46" s="210">
        <f t="shared" si="5"/>
        <v>0.6098611111111112</v>
      </c>
      <c r="R46" s="236">
        <f t="shared" si="10"/>
        <v>0.6098611111111112</v>
      </c>
      <c r="S46" s="237"/>
      <c r="T46" s="210">
        <f t="shared" si="11"/>
        <v>0.6270833333333333</v>
      </c>
      <c r="U46" s="236">
        <f t="shared" si="12"/>
        <v>0.6270833333333333</v>
      </c>
      <c r="V46" s="244"/>
      <c r="W46" s="210">
        <f t="shared" si="6"/>
        <v>0.6631944444444444</v>
      </c>
      <c r="X46" s="141">
        <f t="shared" si="13"/>
        <v>0.6631944444444444</v>
      </c>
      <c r="Y46" s="91"/>
      <c r="Z46" s="5"/>
    </row>
    <row r="47" spans="2:29" ht="13.5" thickBot="1">
      <c r="B47" s="173"/>
      <c r="C47" s="80">
        <v>26</v>
      </c>
      <c r="D47" s="55">
        <f t="shared" si="3"/>
        <v>41.4</v>
      </c>
      <c r="E47" s="44">
        <v>43.4</v>
      </c>
      <c r="F47" s="51">
        <v>0.5541666666666667</v>
      </c>
      <c r="G47" s="86">
        <f t="shared" si="0"/>
        <v>41.4</v>
      </c>
      <c r="H47" s="93">
        <f t="shared" si="15"/>
        <v>0.5541666666666667</v>
      </c>
      <c r="I47" s="142">
        <f t="shared" si="7"/>
        <v>0.5541666666666667</v>
      </c>
      <c r="J47" s="144"/>
      <c r="K47" s="142">
        <f t="shared" si="2"/>
        <v>0.5702777777777778</v>
      </c>
      <c r="L47" s="238">
        <f t="shared" si="8"/>
        <v>0.5702777777777778</v>
      </c>
      <c r="M47" s="239"/>
      <c r="N47" s="142">
        <f t="shared" si="4"/>
        <v>0.5875</v>
      </c>
      <c r="O47" s="142">
        <f t="shared" si="9"/>
        <v>0.5875</v>
      </c>
      <c r="P47" s="144"/>
      <c r="Q47" s="211">
        <f t="shared" si="5"/>
        <v>0.6091666666666667</v>
      </c>
      <c r="R47" s="238">
        <f t="shared" si="10"/>
        <v>0.6091666666666667</v>
      </c>
      <c r="S47" s="239"/>
      <c r="T47" s="211">
        <f t="shared" si="11"/>
        <v>0.6263888888888889</v>
      </c>
      <c r="U47" s="238">
        <f t="shared" si="12"/>
        <v>0.6263888888888889</v>
      </c>
      <c r="V47" s="245"/>
      <c r="W47" s="211">
        <f t="shared" si="6"/>
        <v>0.6625000000000001</v>
      </c>
      <c r="X47" s="142">
        <f t="shared" si="13"/>
        <v>0.6625000000000001</v>
      </c>
      <c r="Y47" s="92"/>
      <c r="Z47" s="5"/>
      <c r="AB47" s="5"/>
      <c r="AC47" s="5"/>
    </row>
    <row r="48" spans="2:29" ht="16.5" thickTop="1">
      <c r="B48" s="171" t="s">
        <v>18</v>
      </c>
      <c r="C48" s="81">
        <v>1</v>
      </c>
      <c r="D48" s="40">
        <f t="shared" si="3"/>
        <v>42.9</v>
      </c>
      <c r="E48" s="40">
        <v>44.9</v>
      </c>
      <c r="F48" s="50">
        <v>0.5534722222222223</v>
      </c>
      <c r="G48" s="85">
        <f t="shared" si="0"/>
        <v>42.9</v>
      </c>
      <c r="H48" s="50">
        <f t="shared" si="15"/>
        <v>0.5534722222222223</v>
      </c>
      <c r="I48" s="141">
        <f t="shared" si="7"/>
        <v>0.5534722222222223</v>
      </c>
      <c r="J48" s="143"/>
      <c r="K48" s="141">
        <f t="shared" si="2"/>
        <v>0.5695833333333333</v>
      </c>
      <c r="L48" s="236">
        <f t="shared" si="8"/>
        <v>0.5695833333333333</v>
      </c>
      <c r="M48" s="237"/>
      <c r="N48" s="141">
        <f t="shared" si="4"/>
        <v>0.5868055555555556</v>
      </c>
      <c r="O48" s="141">
        <f t="shared" si="9"/>
        <v>0.5868055555555556</v>
      </c>
      <c r="P48" s="143"/>
      <c r="Q48" s="210">
        <f t="shared" si="5"/>
        <v>0.6084722222222223</v>
      </c>
      <c r="R48" s="236">
        <f t="shared" si="10"/>
        <v>0.6084722222222223</v>
      </c>
      <c r="S48" s="237"/>
      <c r="T48" s="210">
        <f t="shared" si="11"/>
        <v>0.6256944444444444</v>
      </c>
      <c r="U48" s="236">
        <f t="shared" si="12"/>
        <v>0.6256944444444444</v>
      </c>
      <c r="V48" s="244"/>
      <c r="W48" s="210">
        <f t="shared" si="6"/>
        <v>0.6618055555555555</v>
      </c>
      <c r="X48" s="141">
        <f t="shared" si="13"/>
        <v>0.6618055555555555</v>
      </c>
      <c r="Y48" s="91"/>
      <c r="Z48" s="5"/>
      <c r="AB48" s="5"/>
      <c r="AC48" s="5"/>
    </row>
    <row r="49" spans="2:26" ht="12.75">
      <c r="B49" s="172"/>
      <c r="C49" s="80">
        <v>6</v>
      </c>
      <c r="D49" s="40">
        <f t="shared" si="3"/>
        <v>44.4</v>
      </c>
      <c r="E49" s="40">
        <v>46.4</v>
      </c>
      <c r="F49" s="50">
        <v>0.5534722222222223</v>
      </c>
      <c r="G49" s="85">
        <f t="shared" si="0"/>
        <v>44.4</v>
      </c>
      <c r="H49" s="50">
        <f t="shared" si="15"/>
        <v>0.5534722222222223</v>
      </c>
      <c r="I49" s="141">
        <f t="shared" si="7"/>
        <v>0.5534722222222223</v>
      </c>
      <c r="J49" s="143"/>
      <c r="K49" s="141">
        <f t="shared" si="2"/>
        <v>0.5695833333333333</v>
      </c>
      <c r="L49" s="236">
        <f t="shared" si="8"/>
        <v>0.5695833333333333</v>
      </c>
      <c r="M49" s="237"/>
      <c r="N49" s="141">
        <f t="shared" si="4"/>
        <v>0.5868055555555556</v>
      </c>
      <c r="O49" s="141">
        <f t="shared" si="9"/>
        <v>0.5868055555555556</v>
      </c>
      <c r="P49" s="143"/>
      <c r="Q49" s="210">
        <f t="shared" si="5"/>
        <v>0.6084722222222223</v>
      </c>
      <c r="R49" s="236">
        <f t="shared" si="10"/>
        <v>0.6084722222222223</v>
      </c>
      <c r="S49" s="237"/>
      <c r="T49" s="210">
        <f t="shared" si="11"/>
        <v>0.6256944444444444</v>
      </c>
      <c r="U49" s="236">
        <f t="shared" si="12"/>
        <v>0.6256944444444444</v>
      </c>
      <c r="V49" s="244"/>
      <c r="W49" s="210">
        <f t="shared" si="6"/>
        <v>0.6618055555555555</v>
      </c>
      <c r="X49" s="141">
        <f t="shared" si="13"/>
        <v>0.6618055555555555</v>
      </c>
      <c r="Y49" s="91"/>
      <c r="Z49" s="5"/>
    </row>
    <row r="50" spans="2:26" ht="12.75">
      <c r="B50" s="172"/>
      <c r="C50" s="80">
        <v>11</v>
      </c>
      <c r="D50" s="40">
        <f t="shared" si="3"/>
        <v>45.7</v>
      </c>
      <c r="E50" s="40">
        <v>47.7</v>
      </c>
      <c r="F50" s="50">
        <v>0.5534722222222223</v>
      </c>
      <c r="G50" s="85">
        <f t="shared" si="0"/>
        <v>45.7</v>
      </c>
      <c r="H50" s="50">
        <f t="shared" si="15"/>
        <v>0.5534722222222223</v>
      </c>
      <c r="I50" s="141">
        <f t="shared" si="7"/>
        <v>0.5534722222222223</v>
      </c>
      <c r="J50" s="143"/>
      <c r="K50" s="141">
        <f t="shared" si="2"/>
        <v>0.5695833333333333</v>
      </c>
      <c r="L50" s="236">
        <f t="shared" si="8"/>
        <v>0.5695833333333333</v>
      </c>
      <c r="M50" s="237"/>
      <c r="N50" s="141">
        <f t="shared" si="4"/>
        <v>0.5868055555555556</v>
      </c>
      <c r="O50" s="141">
        <f t="shared" si="9"/>
        <v>0.5868055555555556</v>
      </c>
      <c r="P50" s="143"/>
      <c r="Q50" s="210">
        <f t="shared" si="5"/>
        <v>0.6084722222222223</v>
      </c>
      <c r="R50" s="236">
        <f t="shared" si="10"/>
        <v>0.6084722222222223</v>
      </c>
      <c r="S50" s="237"/>
      <c r="T50" s="210">
        <f t="shared" si="11"/>
        <v>0.6256944444444444</v>
      </c>
      <c r="U50" s="236">
        <f t="shared" si="12"/>
        <v>0.6256944444444444</v>
      </c>
      <c r="V50" s="244"/>
      <c r="W50" s="210">
        <f t="shared" si="6"/>
        <v>0.6618055555555555</v>
      </c>
      <c r="X50" s="141">
        <f t="shared" si="13"/>
        <v>0.6618055555555555</v>
      </c>
      <c r="Y50" s="91"/>
      <c r="Z50" s="5"/>
    </row>
    <row r="51" spans="2:26" ht="12.75">
      <c r="B51" s="172"/>
      <c r="C51" s="80">
        <v>16</v>
      </c>
      <c r="D51" s="40">
        <f t="shared" si="3"/>
        <v>47</v>
      </c>
      <c r="E51" s="40">
        <v>49</v>
      </c>
      <c r="F51" s="50">
        <v>0.5534722222222223</v>
      </c>
      <c r="G51" s="85">
        <f t="shared" si="0"/>
        <v>47</v>
      </c>
      <c r="H51" s="50">
        <f t="shared" si="15"/>
        <v>0.5534722222222223</v>
      </c>
      <c r="I51" s="141">
        <f t="shared" si="7"/>
        <v>0.5534722222222223</v>
      </c>
      <c r="J51" s="143"/>
      <c r="K51" s="141">
        <f t="shared" si="2"/>
        <v>0.5695833333333333</v>
      </c>
      <c r="L51" s="236">
        <f t="shared" si="8"/>
        <v>0.5695833333333333</v>
      </c>
      <c r="M51" s="237"/>
      <c r="N51" s="141">
        <f t="shared" si="4"/>
        <v>0.5868055555555556</v>
      </c>
      <c r="O51" s="141">
        <f t="shared" si="9"/>
        <v>0.5868055555555556</v>
      </c>
      <c r="P51" s="143"/>
      <c r="Q51" s="210">
        <f t="shared" si="5"/>
        <v>0.6084722222222223</v>
      </c>
      <c r="R51" s="236">
        <f t="shared" si="10"/>
        <v>0.6084722222222223</v>
      </c>
      <c r="S51" s="237"/>
      <c r="T51" s="210">
        <f t="shared" si="11"/>
        <v>0.6256944444444444</v>
      </c>
      <c r="U51" s="236">
        <f t="shared" si="12"/>
        <v>0.6256944444444444</v>
      </c>
      <c r="V51" s="244"/>
      <c r="W51" s="210">
        <f t="shared" si="6"/>
        <v>0.6618055555555555</v>
      </c>
      <c r="X51" s="141">
        <f t="shared" si="13"/>
        <v>0.6618055555555555</v>
      </c>
      <c r="Y51" s="91"/>
      <c r="Z51" s="5"/>
    </row>
    <row r="52" spans="2:26" ht="12.75">
      <c r="B52" s="172"/>
      <c r="C52" s="80">
        <v>21</v>
      </c>
      <c r="D52" s="40">
        <f t="shared" si="3"/>
        <v>48</v>
      </c>
      <c r="E52" s="40">
        <v>50</v>
      </c>
      <c r="F52" s="50">
        <v>0.5534722222222223</v>
      </c>
      <c r="G52" s="85">
        <f t="shared" si="0"/>
        <v>48</v>
      </c>
      <c r="H52" s="50">
        <f t="shared" si="15"/>
        <v>0.5534722222222223</v>
      </c>
      <c r="I52" s="141">
        <f t="shared" si="7"/>
        <v>0.5534722222222223</v>
      </c>
      <c r="J52" s="143"/>
      <c r="K52" s="141">
        <f t="shared" si="2"/>
        <v>0.5695833333333333</v>
      </c>
      <c r="L52" s="236">
        <f t="shared" si="8"/>
        <v>0.5695833333333333</v>
      </c>
      <c r="M52" s="237"/>
      <c r="N52" s="141">
        <f t="shared" si="4"/>
        <v>0.5868055555555556</v>
      </c>
      <c r="O52" s="141">
        <f t="shared" si="9"/>
        <v>0.5868055555555556</v>
      </c>
      <c r="P52" s="143"/>
      <c r="Q52" s="210">
        <f t="shared" si="5"/>
        <v>0.6084722222222223</v>
      </c>
      <c r="R52" s="236">
        <f t="shared" si="10"/>
        <v>0.6084722222222223</v>
      </c>
      <c r="S52" s="237"/>
      <c r="T52" s="210">
        <f t="shared" si="11"/>
        <v>0.6256944444444444</v>
      </c>
      <c r="U52" s="236">
        <f t="shared" si="12"/>
        <v>0.6256944444444444</v>
      </c>
      <c r="V52" s="244"/>
      <c r="W52" s="210">
        <f t="shared" si="6"/>
        <v>0.6618055555555555</v>
      </c>
      <c r="X52" s="141">
        <f t="shared" si="13"/>
        <v>0.6618055555555555</v>
      </c>
      <c r="Y52" s="91"/>
      <c r="Z52" s="5"/>
    </row>
    <row r="53" spans="2:26" ht="12.75">
      <c r="B53" s="172"/>
      <c r="C53" s="78">
        <v>23</v>
      </c>
      <c r="D53" s="40">
        <f t="shared" si="3"/>
        <v>49</v>
      </c>
      <c r="E53" s="111">
        <v>51</v>
      </c>
      <c r="F53" s="50">
        <v>0.5534722222222223</v>
      </c>
      <c r="G53" s="85">
        <f t="shared" si="0"/>
        <v>49</v>
      </c>
      <c r="H53" s="50">
        <f t="shared" si="15"/>
        <v>0.5534722222222223</v>
      </c>
      <c r="I53" s="141">
        <f t="shared" si="7"/>
        <v>0.5534722222222223</v>
      </c>
      <c r="J53" s="143"/>
      <c r="K53" s="141">
        <f t="shared" si="2"/>
        <v>0.5695833333333333</v>
      </c>
      <c r="L53" s="236">
        <f t="shared" si="8"/>
        <v>0.5695833333333333</v>
      </c>
      <c r="M53" s="237"/>
      <c r="N53" s="141">
        <f t="shared" si="4"/>
        <v>0.5868055555555556</v>
      </c>
      <c r="O53" s="141">
        <f t="shared" si="9"/>
        <v>0.5868055555555556</v>
      </c>
      <c r="P53" s="143"/>
      <c r="Q53" s="210">
        <f t="shared" si="5"/>
        <v>0.6084722222222223</v>
      </c>
      <c r="R53" s="236">
        <f t="shared" si="10"/>
        <v>0.6084722222222223</v>
      </c>
      <c r="S53" s="237"/>
      <c r="T53" s="210">
        <f t="shared" si="11"/>
        <v>0.6256944444444444</v>
      </c>
      <c r="U53" s="236">
        <f t="shared" si="12"/>
        <v>0.6256944444444444</v>
      </c>
      <c r="V53" s="244"/>
      <c r="W53" s="210">
        <f t="shared" si="6"/>
        <v>0.6618055555555555</v>
      </c>
      <c r="X53" s="141">
        <f t="shared" si="13"/>
        <v>0.6618055555555555</v>
      </c>
      <c r="Y53" s="91"/>
      <c r="Z53" s="5"/>
    </row>
    <row r="54" spans="2:26" ht="13.5" thickBot="1">
      <c r="B54" s="173"/>
      <c r="C54" s="78">
        <v>31</v>
      </c>
      <c r="D54" s="111">
        <f t="shared" si="3"/>
        <v>49.8</v>
      </c>
      <c r="E54" s="111">
        <v>51.8</v>
      </c>
      <c r="F54" s="50">
        <v>0.5541666666666667</v>
      </c>
      <c r="G54" s="85">
        <f t="shared" si="0"/>
        <v>49.8</v>
      </c>
      <c r="H54" s="50">
        <f t="shared" si="15"/>
        <v>0.5541666666666667</v>
      </c>
      <c r="I54" s="141">
        <f t="shared" si="7"/>
        <v>0.5541666666666667</v>
      </c>
      <c r="J54" s="143"/>
      <c r="K54" s="141">
        <f t="shared" si="2"/>
        <v>0.5702777777777778</v>
      </c>
      <c r="L54" s="236">
        <f t="shared" si="8"/>
        <v>0.5702777777777778</v>
      </c>
      <c r="M54" s="237"/>
      <c r="N54" s="141">
        <f t="shared" si="4"/>
        <v>0.5875</v>
      </c>
      <c r="O54" s="141">
        <f t="shared" si="9"/>
        <v>0.5875</v>
      </c>
      <c r="P54" s="143"/>
      <c r="Q54" s="210">
        <f t="shared" si="5"/>
        <v>0.6091666666666667</v>
      </c>
      <c r="R54" s="236">
        <f t="shared" si="10"/>
        <v>0.6091666666666667</v>
      </c>
      <c r="S54" s="237"/>
      <c r="T54" s="210">
        <f t="shared" si="11"/>
        <v>0.6263888888888889</v>
      </c>
      <c r="U54" s="236">
        <f t="shared" si="12"/>
        <v>0.6263888888888889</v>
      </c>
      <c r="V54" s="244"/>
      <c r="W54" s="210">
        <f t="shared" si="6"/>
        <v>0.6625000000000001</v>
      </c>
      <c r="X54" s="141">
        <f t="shared" si="13"/>
        <v>0.6625000000000001</v>
      </c>
      <c r="Y54" s="91"/>
      <c r="Z54" s="5"/>
    </row>
    <row r="55" spans="2:26" ht="16.5" thickTop="1">
      <c r="B55" s="171" t="s">
        <v>19</v>
      </c>
      <c r="C55" s="81">
        <v>5</v>
      </c>
      <c r="D55" s="116">
        <f t="shared" si="3"/>
        <v>50.4</v>
      </c>
      <c r="E55" s="116">
        <v>52.4</v>
      </c>
      <c r="F55" s="166">
        <v>0.5548611111111111</v>
      </c>
      <c r="G55" s="113">
        <f t="shared" si="0"/>
        <v>50.4</v>
      </c>
      <c r="H55" s="117">
        <f t="shared" si="15"/>
        <v>0.5548611111111111</v>
      </c>
      <c r="I55" s="145">
        <f t="shared" si="7"/>
        <v>0.5548611111111111</v>
      </c>
      <c r="J55" s="146"/>
      <c r="K55" s="145">
        <f t="shared" si="2"/>
        <v>0.5709722222222222</v>
      </c>
      <c r="L55" s="254">
        <f t="shared" si="8"/>
        <v>0.5709722222222222</v>
      </c>
      <c r="M55" s="255"/>
      <c r="N55" s="145">
        <f t="shared" si="4"/>
        <v>0.5881944444444445</v>
      </c>
      <c r="O55" s="145">
        <f t="shared" si="9"/>
        <v>0.5881944444444445</v>
      </c>
      <c r="P55" s="146"/>
      <c r="Q55" s="216">
        <f t="shared" si="5"/>
        <v>0.6098611111111112</v>
      </c>
      <c r="R55" s="254">
        <f t="shared" si="10"/>
        <v>0.6098611111111112</v>
      </c>
      <c r="S55" s="255"/>
      <c r="T55" s="216">
        <f t="shared" si="11"/>
        <v>0.6270833333333333</v>
      </c>
      <c r="U55" s="254">
        <f t="shared" si="12"/>
        <v>0.6270833333333333</v>
      </c>
      <c r="V55" s="256"/>
      <c r="W55" s="216">
        <f t="shared" si="6"/>
        <v>0.6631944444444444</v>
      </c>
      <c r="X55" s="145">
        <f t="shared" si="13"/>
        <v>0.6631944444444444</v>
      </c>
      <c r="Y55" s="118"/>
      <c r="Z55" s="5"/>
    </row>
    <row r="56" spans="2:26" ht="15">
      <c r="B56" s="175"/>
      <c r="C56" s="80">
        <v>10</v>
      </c>
      <c r="D56" s="40">
        <f t="shared" si="3"/>
        <v>50.9</v>
      </c>
      <c r="E56" s="40">
        <v>52.9</v>
      </c>
      <c r="F56" s="50">
        <v>0.5555555555555556</v>
      </c>
      <c r="G56" s="85">
        <f t="shared" si="0"/>
        <v>50.9</v>
      </c>
      <c r="H56" s="50">
        <f t="shared" si="15"/>
        <v>0.5555555555555556</v>
      </c>
      <c r="I56" s="141">
        <f t="shared" si="7"/>
        <v>0.5555555555555556</v>
      </c>
      <c r="J56" s="143"/>
      <c r="K56" s="141">
        <f t="shared" si="2"/>
        <v>0.5716666666666667</v>
      </c>
      <c r="L56" s="236">
        <f t="shared" si="8"/>
        <v>0.5716666666666667</v>
      </c>
      <c r="M56" s="237"/>
      <c r="N56" s="141">
        <f t="shared" si="4"/>
        <v>0.5888888888888889</v>
      </c>
      <c r="O56" s="141">
        <f t="shared" si="9"/>
        <v>0.5888888888888889</v>
      </c>
      <c r="P56" s="143"/>
      <c r="Q56" s="210">
        <f t="shared" si="5"/>
        <v>0.6105555555555556</v>
      </c>
      <c r="R56" s="236">
        <f t="shared" si="10"/>
        <v>0.6105555555555556</v>
      </c>
      <c r="S56" s="237"/>
      <c r="T56" s="210">
        <f t="shared" si="11"/>
        <v>0.6277777777777778</v>
      </c>
      <c r="U56" s="236">
        <f t="shared" si="12"/>
        <v>0.6277777777777778</v>
      </c>
      <c r="V56" s="244"/>
      <c r="W56" s="210">
        <f t="shared" si="6"/>
        <v>0.663888888888889</v>
      </c>
      <c r="X56" s="141">
        <f t="shared" si="13"/>
        <v>0.663888888888889</v>
      </c>
      <c r="Y56" s="91"/>
      <c r="Z56" s="5"/>
    </row>
    <row r="57" spans="2:26" ht="15">
      <c r="B57" s="175"/>
      <c r="C57" s="80">
        <v>15</v>
      </c>
      <c r="D57" s="40">
        <f t="shared" si="3"/>
        <v>51.2</v>
      </c>
      <c r="E57" s="40">
        <v>53.2</v>
      </c>
      <c r="F57" s="50">
        <v>0.55625</v>
      </c>
      <c r="G57" s="85">
        <f t="shared" si="0"/>
        <v>51.2</v>
      </c>
      <c r="H57" s="50">
        <f t="shared" si="15"/>
        <v>0.55625</v>
      </c>
      <c r="I57" s="141">
        <f t="shared" si="7"/>
        <v>0.55625</v>
      </c>
      <c r="J57" s="143"/>
      <c r="K57" s="141">
        <f t="shared" si="2"/>
        <v>0.5723611111111111</v>
      </c>
      <c r="L57" s="236">
        <f t="shared" si="8"/>
        <v>0.5723611111111111</v>
      </c>
      <c r="M57" s="237"/>
      <c r="N57" s="141">
        <f t="shared" si="4"/>
        <v>0.5895833333333333</v>
      </c>
      <c r="O57" s="141">
        <f t="shared" si="9"/>
        <v>0.5895833333333333</v>
      </c>
      <c r="P57" s="143"/>
      <c r="Q57" s="210">
        <f t="shared" si="5"/>
        <v>0.6112500000000001</v>
      </c>
      <c r="R57" s="236">
        <f t="shared" si="10"/>
        <v>0.6112500000000001</v>
      </c>
      <c r="S57" s="237"/>
      <c r="T57" s="210">
        <f t="shared" si="11"/>
        <v>0.6284722222222222</v>
      </c>
      <c r="U57" s="236">
        <f t="shared" si="12"/>
        <v>0.6284722222222222</v>
      </c>
      <c r="V57" s="244"/>
      <c r="W57" s="210">
        <f t="shared" si="6"/>
        <v>0.6645833333333333</v>
      </c>
      <c r="X57" s="141">
        <f t="shared" si="13"/>
        <v>0.6645833333333333</v>
      </c>
      <c r="Y57" s="91"/>
      <c r="Z57" s="5"/>
    </row>
    <row r="58" spans="2:26" ht="15">
      <c r="B58" s="175"/>
      <c r="C58" s="80">
        <v>20</v>
      </c>
      <c r="D58" s="40">
        <f t="shared" si="3"/>
        <v>51.3</v>
      </c>
      <c r="E58" s="40">
        <v>53.3</v>
      </c>
      <c r="F58" s="50">
        <v>0.5569444444444445</v>
      </c>
      <c r="G58" s="85">
        <f t="shared" si="0"/>
        <v>51.3</v>
      </c>
      <c r="H58" s="50">
        <f t="shared" si="15"/>
        <v>0.5569444444444445</v>
      </c>
      <c r="I58" s="141">
        <f t="shared" si="7"/>
        <v>0.5569444444444445</v>
      </c>
      <c r="J58" s="143"/>
      <c r="K58" s="141">
        <f t="shared" si="2"/>
        <v>0.5730555555555555</v>
      </c>
      <c r="L58" s="236">
        <f t="shared" si="8"/>
        <v>0.5730555555555555</v>
      </c>
      <c r="M58" s="237"/>
      <c r="N58" s="141">
        <f t="shared" si="4"/>
        <v>0.5902777777777778</v>
      </c>
      <c r="O58" s="141">
        <f t="shared" si="9"/>
        <v>0.5902777777777778</v>
      </c>
      <c r="P58" s="143"/>
      <c r="Q58" s="210">
        <f t="shared" si="5"/>
        <v>0.6119444444444445</v>
      </c>
      <c r="R58" s="236">
        <f t="shared" si="10"/>
        <v>0.6119444444444445</v>
      </c>
      <c r="S58" s="237"/>
      <c r="T58" s="210">
        <f t="shared" si="11"/>
        <v>0.6291666666666667</v>
      </c>
      <c r="U58" s="236">
        <f t="shared" si="12"/>
        <v>0.6291666666666667</v>
      </c>
      <c r="V58" s="244"/>
      <c r="W58" s="210">
        <f t="shared" si="6"/>
        <v>0.6652777777777779</v>
      </c>
      <c r="X58" s="141">
        <f t="shared" si="13"/>
        <v>0.6652777777777779</v>
      </c>
      <c r="Y58" s="91"/>
      <c r="Z58" s="5"/>
    </row>
    <row r="59" spans="2:26" ht="15">
      <c r="B59" s="175"/>
      <c r="C59" s="80">
        <v>25</v>
      </c>
      <c r="D59" s="40">
        <f t="shared" si="3"/>
        <v>51.2</v>
      </c>
      <c r="E59" s="40">
        <v>53.2</v>
      </c>
      <c r="F59" s="50">
        <v>0.5576388888888889</v>
      </c>
      <c r="G59" s="85">
        <f t="shared" si="0"/>
        <v>51.2</v>
      </c>
      <c r="H59" s="50">
        <f t="shared" si="15"/>
        <v>0.5576388888888889</v>
      </c>
      <c r="I59" s="141">
        <f t="shared" si="7"/>
        <v>0.5576388888888889</v>
      </c>
      <c r="J59" s="143"/>
      <c r="K59" s="141">
        <f t="shared" si="2"/>
        <v>0.57375</v>
      </c>
      <c r="L59" s="236">
        <f t="shared" si="8"/>
        <v>0.57375</v>
      </c>
      <c r="M59" s="237"/>
      <c r="N59" s="141">
        <f t="shared" si="4"/>
        <v>0.5909722222222222</v>
      </c>
      <c r="O59" s="141">
        <f t="shared" si="9"/>
        <v>0.5909722222222222</v>
      </c>
      <c r="P59" s="143"/>
      <c r="Q59" s="210">
        <f t="shared" si="5"/>
        <v>0.612638888888889</v>
      </c>
      <c r="R59" s="236">
        <f t="shared" si="10"/>
        <v>0.612638888888889</v>
      </c>
      <c r="S59" s="237"/>
      <c r="T59" s="210">
        <f t="shared" si="11"/>
        <v>0.6298611111111111</v>
      </c>
      <c r="U59" s="236">
        <f t="shared" si="12"/>
        <v>0.6298611111111111</v>
      </c>
      <c r="V59" s="244"/>
      <c r="W59" s="210">
        <f t="shared" si="6"/>
        <v>0.6659722222222222</v>
      </c>
      <c r="X59" s="141">
        <f t="shared" si="13"/>
        <v>0.6659722222222222</v>
      </c>
      <c r="Y59" s="91"/>
      <c r="Z59" s="5"/>
    </row>
    <row r="60" spans="2:26" ht="13.5" thickBot="1">
      <c r="B60" s="133" t="s">
        <v>20</v>
      </c>
      <c r="C60" s="125">
        <v>30</v>
      </c>
      <c r="D60" s="44">
        <f t="shared" si="3"/>
        <v>51</v>
      </c>
      <c r="E60" s="44">
        <v>53</v>
      </c>
      <c r="F60" s="51">
        <v>0.5583333333333333</v>
      </c>
      <c r="G60" s="86">
        <f t="shared" si="0"/>
        <v>51</v>
      </c>
      <c r="H60" s="51">
        <f t="shared" si="15"/>
        <v>0.5583333333333333</v>
      </c>
      <c r="I60" s="142">
        <f t="shared" si="7"/>
        <v>0.5583333333333333</v>
      </c>
      <c r="J60" s="144"/>
      <c r="K60" s="142">
        <f t="shared" si="2"/>
        <v>0.5744444444444444</v>
      </c>
      <c r="L60" s="238">
        <f t="shared" si="8"/>
        <v>0.5744444444444444</v>
      </c>
      <c r="M60" s="239"/>
      <c r="N60" s="142">
        <f t="shared" si="4"/>
        <v>0.5916666666666667</v>
      </c>
      <c r="O60" s="142">
        <f t="shared" si="9"/>
        <v>0.5916666666666667</v>
      </c>
      <c r="P60" s="144"/>
      <c r="Q60" s="211">
        <f t="shared" si="5"/>
        <v>0.6133333333333334</v>
      </c>
      <c r="R60" s="238">
        <f t="shared" si="10"/>
        <v>0.6133333333333334</v>
      </c>
      <c r="S60" s="239"/>
      <c r="T60" s="211">
        <f t="shared" si="11"/>
        <v>0.6305555555555555</v>
      </c>
      <c r="U60" s="238">
        <f t="shared" si="12"/>
        <v>0.6305555555555555</v>
      </c>
      <c r="V60" s="245"/>
      <c r="W60" s="211">
        <f t="shared" si="6"/>
        <v>0.6666666666666667</v>
      </c>
      <c r="X60" s="142">
        <f t="shared" si="13"/>
        <v>0.6666666666666667</v>
      </c>
      <c r="Y60" s="92"/>
      <c r="Z60" s="5"/>
    </row>
    <row r="61" spans="2:26" ht="21.75" customHeight="1" thickTop="1">
      <c r="B61" s="151"/>
      <c r="C61" s="152"/>
      <c r="D61" s="152"/>
      <c r="E61" s="152"/>
      <c r="F61" s="152"/>
      <c r="G61" s="152"/>
      <c r="H61" s="169"/>
      <c r="I61" s="169"/>
      <c r="J61" s="169"/>
      <c r="K61" s="169"/>
      <c r="L61" s="169"/>
      <c r="M61" s="169"/>
      <c r="N61" s="169"/>
      <c r="O61" s="169"/>
      <c r="P61" s="169"/>
      <c r="Q61" s="218"/>
      <c r="R61" s="169"/>
      <c r="S61" s="169"/>
      <c r="T61" s="169"/>
      <c r="U61" s="169"/>
      <c r="V61" s="169"/>
      <c r="W61" s="223"/>
      <c r="X61" s="282">
        <v>37245</v>
      </c>
      <c r="Y61" s="283"/>
      <c r="Z61" s="5"/>
    </row>
    <row r="62" spans="2:26" ht="12.75" customHeight="1">
      <c r="B62" s="127"/>
      <c r="C62" s="127"/>
      <c r="D62" s="127"/>
      <c r="E62" s="127"/>
      <c r="F62" s="127"/>
      <c r="G62" s="127"/>
      <c r="H62" s="128"/>
      <c r="I62" s="128"/>
      <c r="J62" s="128"/>
      <c r="K62" s="128"/>
      <c r="L62" s="128"/>
      <c r="M62" s="128"/>
      <c r="N62" s="128"/>
      <c r="O62" s="128"/>
      <c r="P62" s="128"/>
      <c r="Q62" s="219"/>
      <c r="R62" s="128"/>
      <c r="S62" s="128"/>
      <c r="T62" s="128"/>
      <c r="U62" s="128"/>
      <c r="V62" s="128"/>
      <c r="W62" s="224"/>
      <c r="X62" s="284"/>
      <c r="Y62" s="284"/>
      <c r="Z62" s="5"/>
    </row>
    <row r="63" spans="2:26" ht="20.25"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220"/>
      <c r="R63" s="153"/>
      <c r="S63" s="153"/>
      <c r="T63" s="153"/>
      <c r="U63" s="153"/>
      <c r="V63" s="153"/>
      <c r="W63" s="220"/>
      <c r="X63" s="285"/>
      <c r="Y63" s="285"/>
      <c r="Z63" s="5"/>
    </row>
    <row r="64" spans="2:26" ht="15.75">
      <c r="B64" s="199" t="str">
        <f>B1</f>
        <v>TÄLLÄ SATELLIITTIKALENTERILLA VOIT ARVIOIDA AURINGON SUUNNAN PERUSTEELLA SATELLIITIN SUUNNAN</v>
      </c>
      <c r="C64" s="127"/>
      <c r="D64" s="127"/>
      <c r="E64" s="127"/>
      <c r="F64" s="127"/>
      <c r="G64" s="127"/>
      <c r="H64" s="128"/>
      <c r="I64" s="128"/>
      <c r="J64" s="128"/>
      <c r="K64" s="128"/>
      <c r="L64" s="128"/>
      <c r="M64" s="128"/>
      <c r="N64" s="128"/>
      <c r="O64" s="128"/>
      <c r="P64" s="128"/>
      <c r="Q64" s="219"/>
      <c r="R64" s="128"/>
      <c r="S64" s="128"/>
      <c r="T64" s="128"/>
      <c r="U64" s="128"/>
      <c r="V64" s="128"/>
      <c r="W64" s="219"/>
      <c r="X64" s="128"/>
      <c r="Y64" s="128"/>
      <c r="Z64" s="127"/>
    </row>
    <row r="65" spans="2:26" ht="22.5" customHeight="1">
      <c r="B65" s="127"/>
      <c r="C65" s="127"/>
      <c r="D65" s="127"/>
      <c r="E65" s="127"/>
      <c r="F65" s="127"/>
      <c r="G65" s="127"/>
      <c r="H65" s="128"/>
      <c r="I65" s="128"/>
      <c r="J65" s="128"/>
      <c r="K65" s="128"/>
      <c r="L65" s="128"/>
      <c r="M65" s="128"/>
      <c r="N65" s="128"/>
      <c r="O65" s="128"/>
      <c r="P65" s="128"/>
      <c r="Q65" s="219"/>
      <c r="R65" s="128"/>
      <c r="S65" s="128"/>
      <c r="T65" s="128"/>
      <c r="U65" s="128"/>
      <c r="V65" s="128"/>
      <c r="W65" s="219"/>
      <c r="X65" s="128"/>
      <c r="Y65" s="128"/>
      <c r="Z65" s="127"/>
    </row>
    <row r="66" spans="2:25" s="127" customFormat="1" ht="22.5" customHeight="1">
      <c r="B66" s="259" t="str">
        <f>B3</f>
        <v>KALENTERIN LÄHTÖAJAT ( AURINKO ETELÄSSÄ ja KORKEUS) OVAT v. 2002 HELSINGIN YLIOPISTON ALMANAKASTA (ISSN 1239-1654)</v>
      </c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128"/>
    </row>
    <row r="67" spans="2:26" ht="12.75">
      <c r="B67" s="260"/>
      <c r="C67" s="260"/>
      <c r="D67" s="260"/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128"/>
      <c r="Z67" s="128"/>
    </row>
    <row r="68" spans="2:26" ht="18">
      <c r="B68" s="288" t="str">
        <f>B5</f>
        <v>Kalenterin kellonaikaan on AURINKO kyseisen SATELLIITIN SUUNNASSA ( Satelliittien korkeuskulma etelä-Suomessa on  noin 21 - 18 astetta, Oulun korkeudella n. 5 astetta vähemmän)</v>
      </c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  <c r="N68" s="260"/>
      <c r="O68" s="260"/>
      <c r="P68" s="260"/>
      <c r="Q68" s="260"/>
      <c r="R68" s="260"/>
      <c r="S68" s="260"/>
      <c r="T68" s="260"/>
      <c r="U68" s="260"/>
      <c r="V68" s="260"/>
      <c r="W68" s="260"/>
      <c r="X68" s="260"/>
      <c r="Y68" s="162"/>
      <c r="Z68" s="128"/>
    </row>
    <row r="69" spans="2:26" ht="36.75" customHeight="1"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  <c r="N69" s="260"/>
      <c r="O69" s="260"/>
      <c r="P69" s="260"/>
      <c r="Q69" s="260"/>
      <c r="R69" s="260"/>
      <c r="S69" s="260"/>
      <c r="T69" s="260"/>
      <c r="U69" s="260"/>
      <c r="V69" s="260"/>
      <c r="W69" s="260"/>
      <c r="X69" s="260"/>
      <c r="Y69" s="162"/>
      <c r="Z69" s="128"/>
    </row>
    <row r="70" spans="2:26" ht="9" customHeight="1">
      <c r="B70" s="200"/>
      <c r="C70" s="200"/>
      <c r="D70" s="200"/>
      <c r="E70" s="200"/>
      <c r="F70" s="200"/>
      <c r="G70" s="200"/>
      <c r="H70" s="162"/>
      <c r="I70" s="162"/>
      <c r="J70" s="162"/>
      <c r="K70" s="162"/>
      <c r="L70" s="162"/>
      <c r="M70" s="162"/>
      <c r="N70" s="162"/>
      <c r="O70" s="162"/>
      <c r="P70" s="162"/>
      <c r="Q70" s="221"/>
      <c r="R70" s="162"/>
      <c r="S70" s="162"/>
      <c r="T70" s="162"/>
      <c r="U70" s="162"/>
      <c r="V70" s="162"/>
      <c r="W70" s="221"/>
      <c r="X70" s="162"/>
      <c r="Y70" s="162"/>
      <c r="Z70" s="128"/>
    </row>
    <row r="71" spans="2:26" ht="16.5" customHeight="1">
      <c r="B71" s="154" t="str">
        <f>B7</f>
        <v>KALENTERIN KELLONAJAT OVAT   SUOMEN AIKAA</v>
      </c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222"/>
      <c r="R71" s="127"/>
      <c r="S71" s="127"/>
      <c r="T71" s="127"/>
      <c r="U71" s="127"/>
      <c r="V71" s="127"/>
      <c r="W71" s="222"/>
      <c r="X71" s="127"/>
      <c r="Y71" s="127"/>
      <c r="Z71" s="5"/>
    </row>
    <row r="72" spans="2:26" ht="12.75"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222"/>
      <c r="R72" s="127"/>
      <c r="S72" s="127"/>
      <c r="T72" s="127"/>
      <c r="U72" s="127"/>
      <c r="V72" s="127"/>
      <c r="W72" s="222"/>
      <c r="X72" s="127"/>
      <c r="Y72" s="127"/>
      <c r="Z72" s="5"/>
    </row>
    <row r="73" spans="2:26" ht="21" thickBot="1">
      <c r="B73" s="163" t="str">
        <f aca="true" t="shared" si="16" ref="B73:B78">B12</f>
        <v>==&gt; Aurinko lähes samalla korkeudella (radalla) kuin satelliititkin!!!</v>
      </c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208"/>
      <c r="R73" s="155"/>
      <c r="S73" s="155"/>
      <c r="T73" s="155"/>
      <c r="U73" s="155"/>
      <c r="V73" s="155"/>
      <c r="W73" s="208"/>
      <c r="X73" s="155"/>
      <c r="Y73" s="155"/>
      <c r="Z73" s="5"/>
    </row>
    <row r="74" spans="2:26" ht="51" customHeight="1" thickBot="1" thickTop="1">
      <c r="B74" s="130">
        <f t="shared" si="16"/>
        <v>2002</v>
      </c>
      <c r="C74" s="309" t="str">
        <f>C13</f>
        <v> - =  LÄNTISTÄ PITUUTA ( W )                          +  =   ITÄISTÄ PITUUTTA ( E )</v>
      </c>
      <c r="D74" s="310"/>
      <c r="E74" s="310"/>
      <c r="F74" s="310"/>
      <c r="G74" s="310"/>
      <c r="H74" s="310"/>
      <c r="I74" s="310"/>
      <c r="J74" s="310"/>
      <c r="K74" s="16" t="s">
        <v>0</v>
      </c>
      <c r="L74" s="302" t="str">
        <f>K74</f>
        <v>Yleisimmät Suomessa vastaanotettavat satelliitit</v>
      </c>
      <c r="M74" s="303"/>
      <c r="N74" s="303"/>
      <c r="O74" s="303"/>
      <c r="P74" s="303"/>
      <c r="Q74" s="303"/>
      <c r="R74" s="303"/>
      <c r="S74" s="303"/>
      <c r="T74" s="303"/>
      <c r="U74" s="303"/>
      <c r="V74" s="304"/>
      <c r="W74" s="225" t="str">
        <f>W13</f>
        <v>Haluamasi satelliitti / sijainti</v>
      </c>
      <c r="X74" s="286" t="str">
        <f>X13</f>
        <v>Haluamasi satelliitti / sijainti</v>
      </c>
      <c r="Y74" s="287"/>
      <c r="Z74" s="5"/>
    </row>
    <row r="75" spans="2:26" ht="19.5" thickBot="1" thickTop="1">
      <c r="B75" s="178" t="str">
        <f t="shared" si="16"/>
        <v>PAIKKAKUNTA:</v>
      </c>
      <c r="C75" s="179"/>
      <c r="D75" s="201"/>
      <c r="E75" s="15"/>
      <c r="F75" s="97" t="s">
        <v>1</v>
      </c>
      <c r="G75" s="164" t="str">
        <f>G14</f>
        <v>HELSINKI</v>
      </c>
      <c r="H75" s="119"/>
      <c r="I75" s="289" t="str">
        <f>I14</f>
        <v>TOSI ETELÄ</v>
      </c>
      <c r="J75" s="290"/>
      <c r="K75" s="69" t="str">
        <f aca="true" t="shared" si="17" ref="K75:L78">K14</f>
        <v> ASTRA</v>
      </c>
      <c r="L75" s="296" t="str">
        <f t="shared" si="17"/>
        <v> ASTRA</v>
      </c>
      <c r="M75" s="266"/>
      <c r="N75" s="107" t="str">
        <f aca="true" t="shared" si="18" ref="N75:O78">N14</f>
        <v> HOTBIRD 1,2,3,4 </v>
      </c>
      <c r="O75" s="295" t="str">
        <f t="shared" si="18"/>
        <v> HOTBIRD 1,2,3,4,5   (EUTELSAT )</v>
      </c>
      <c r="P75" s="272"/>
      <c r="Q75" s="69" t="str">
        <f aca="true" t="shared" si="19" ref="Q75:R78">Q14</f>
        <v> SIRIUS 1,2 ( 3)</v>
      </c>
      <c r="R75" s="295" t="str">
        <f t="shared" si="19"/>
        <v> SIRIUS 1,2,(3)      TELE-X </v>
      </c>
      <c r="S75" s="272"/>
      <c r="T75" s="69" t="str">
        <f aca="true" t="shared" si="20" ref="T75:U78">T14</f>
        <v>THOR 1,2,3,4 </v>
      </c>
      <c r="U75" s="295" t="str">
        <f t="shared" si="20"/>
        <v>THOR 1,2,3,4  INTELSAT 707</v>
      </c>
      <c r="V75" s="272"/>
      <c r="W75" s="69" t="str">
        <f>W14</f>
        <v> INTELSAT</v>
      </c>
      <c r="X75" s="301" t="str">
        <f>X14</f>
        <v>EXPRESS 1</v>
      </c>
      <c r="Y75" s="272"/>
      <c r="Z75" s="5"/>
    </row>
    <row r="76" spans="2:26" ht="18.75" thickBot="1">
      <c r="B76" s="180" t="str">
        <f t="shared" si="16"/>
        <v>LEVEYTTÄ (LATITUDE) (N):</v>
      </c>
      <c r="C76" s="181"/>
      <c r="D76" s="201"/>
      <c r="E76" s="15"/>
      <c r="F76" s="17" t="s">
        <v>4</v>
      </c>
      <c r="G76" s="68">
        <f>G15</f>
        <v>62.13</v>
      </c>
      <c r="H76" s="119"/>
      <c r="I76" s="291"/>
      <c r="J76" s="292"/>
      <c r="K76" s="70" t="str">
        <f t="shared" si="17"/>
        <v> </v>
      </c>
      <c r="L76" s="267"/>
      <c r="M76" s="268"/>
      <c r="N76" s="108" t="str">
        <f t="shared" si="18"/>
        <v> ( EUTELSAT )</v>
      </c>
      <c r="O76" s="273"/>
      <c r="P76" s="274"/>
      <c r="Q76" s="70" t="str">
        <f t="shared" si="19"/>
        <v> TELE-X </v>
      </c>
      <c r="R76" s="273"/>
      <c r="S76" s="274"/>
      <c r="T76" s="70" t="str">
        <f t="shared" si="20"/>
        <v> INTELSAT</v>
      </c>
      <c r="U76" s="273"/>
      <c r="V76" s="274"/>
      <c r="W76" s="70" t="str">
        <f aca="true" t="shared" si="21" ref="W76:X78">W15</f>
        <v> 601</v>
      </c>
      <c r="X76" s="273"/>
      <c r="Y76" s="274"/>
      <c r="Z76" s="5"/>
    </row>
    <row r="77" spans="2:43" s="1" customFormat="1" ht="16.5" thickBot="1">
      <c r="B77" s="176" t="str">
        <f t="shared" si="16"/>
        <v>PITUUTTA (LONGITUDE) (E/W):</v>
      </c>
      <c r="C77" s="177"/>
      <c r="D77" s="202"/>
      <c r="E77" s="15"/>
      <c r="F77" s="18" t="s">
        <v>6</v>
      </c>
      <c r="G77" s="68">
        <f>G16</f>
        <v>25</v>
      </c>
      <c r="H77" s="126"/>
      <c r="I77" s="293" t="str">
        <f>G14</f>
        <v>HELSINKI</v>
      </c>
      <c r="J77" s="294"/>
      <c r="K77" s="71">
        <f t="shared" si="17"/>
      </c>
      <c r="L77" s="269"/>
      <c r="M77" s="270"/>
      <c r="N77" s="101">
        <f t="shared" si="18"/>
        <v>0</v>
      </c>
      <c r="O77" s="275"/>
      <c r="P77" s="276"/>
      <c r="Q77" s="71">
        <f t="shared" si="19"/>
      </c>
      <c r="R77" s="275"/>
      <c r="S77" s="276"/>
      <c r="T77" s="71" t="str">
        <f t="shared" si="20"/>
        <v> 707</v>
      </c>
      <c r="U77" s="275"/>
      <c r="V77" s="276"/>
      <c r="W77" s="71" t="str">
        <f t="shared" si="21"/>
        <v> </v>
      </c>
      <c r="X77" s="275"/>
      <c r="Y77" s="276"/>
      <c r="Z77" s="4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2:26" ht="17.25" thickBot="1" thickTop="1">
      <c r="B78" s="140" t="str">
        <f t="shared" si="16"/>
        <v>PITUUS ASTE (satelliitin osoite)</v>
      </c>
      <c r="C78" s="136"/>
      <c r="D78" s="136"/>
      <c r="E78" s="136"/>
      <c r="F78" s="136"/>
      <c r="G78" s="136"/>
      <c r="H78" s="119"/>
      <c r="I78" s="56">
        <f>I17</f>
        <v>25</v>
      </c>
      <c r="J78" s="57" t="s">
        <v>7</v>
      </c>
      <c r="K78" s="72">
        <f t="shared" si="17"/>
        <v>19.2</v>
      </c>
      <c r="L78" s="109">
        <f t="shared" si="17"/>
        <v>19.2</v>
      </c>
      <c r="M78" s="57" t="str">
        <f>M17</f>
        <v>E</v>
      </c>
      <c r="N78" s="109">
        <f t="shared" si="18"/>
        <v>13</v>
      </c>
      <c r="O78" s="109">
        <f t="shared" si="18"/>
        <v>13</v>
      </c>
      <c r="P78" s="57" t="str">
        <f>P17</f>
        <v>E</v>
      </c>
      <c r="Q78" s="72">
        <f t="shared" si="19"/>
        <v>5.2</v>
      </c>
      <c r="R78" s="109">
        <f t="shared" si="19"/>
        <v>5.2</v>
      </c>
      <c r="S78" s="57" t="str">
        <f>S17</f>
        <v>E</v>
      </c>
      <c r="T78" s="72">
        <f t="shared" si="20"/>
        <v>-1</v>
      </c>
      <c r="U78" s="109">
        <f t="shared" si="20"/>
        <v>-1</v>
      </c>
      <c r="V78" s="110" t="str">
        <f>V17</f>
        <v>W</v>
      </c>
      <c r="W78" s="72">
        <f t="shared" si="21"/>
        <v>-14</v>
      </c>
      <c r="X78" s="72">
        <f t="shared" si="21"/>
        <v>-14</v>
      </c>
      <c r="Y78" s="73" t="str">
        <f>Y17</f>
        <v>W</v>
      </c>
      <c r="Z78" s="5"/>
    </row>
    <row r="79" spans="2:26" ht="14.25" hidden="1" thickBot="1" thickTop="1">
      <c r="B79" s="19"/>
      <c r="C79" s="20"/>
      <c r="D79" s="21"/>
      <c r="E79" s="20"/>
      <c r="F79" s="22" t="s">
        <v>9</v>
      </c>
      <c r="G79" s="22"/>
      <c r="H79" s="23"/>
      <c r="I79" s="23"/>
      <c r="J79" s="24"/>
      <c r="K79" s="25"/>
      <c r="L79" s="25"/>
      <c r="M79" s="24"/>
      <c r="N79" s="25"/>
      <c r="O79" s="25"/>
      <c r="P79" s="24"/>
      <c r="Q79" s="206"/>
      <c r="R79" s="25"/>
      <c r="S79" s="24"/>
      <c r="T79" s="206"/>
      <c r="U79" s="25"/>
      <c r="V79" s="24"/>
      <c r="W79" s="206"/>
      <c r="X79" s="25"/>
      <c r="Y79" s="24"/>
      <c r="Z79" s="5"/>
    </row>
    <row r="80" spans="2:26" ht="17.25" hidden="1" thickBot="1" thickTop="1">
      <c r="B80" s="26" t="str">
        <f>B19</f>
        <v>Muutos vast.ottopaikkakunnasta, astetta</v>
      </c>
      <c r="C80" s="27"/>
      <c r="D80" s="27"/>
      <c r="E80" s="27"/>
      <c r="F80" s="27"/>
      <c r="G80" s="27"/>
      <c r="H80" s="28">
        <f>H19</f>
        <v>0</v>
      </c>
      <c r="I80" s="75"/>
      <c r="J80" s="29"/>
      <c r="K80" s="30">
        <f>$I$17-K78</f>
        <v>5.800000000000001</v>
      </c>
      <c r="L80" s="32"/>
      <c r="M80" s="31"/>
      <c r="N80" s="32">
        <f>$I$17-N78</f>
        <v>12</v>
      </c>
      <c r="O80" s="32"/>
      <c r="P80" s="31"/>
      <c r="Q80" s="207">
        <f>$I$17-Q78</f>
        <v>19.8</v>
      </c>
      <c r="R80" s="32"/>
      <c r="S80" s="31"/>
      <c r="T80" s="207">
        <f>$I$17-T78</f>
        <v>26</v>
      </c>
      <c r="U80" s="32"/>
      <c r="V80" s="31"/>
      <c r="W80" s="207">
        <f>$I$17-W78</f>
        <v>39</v>
      </c>
      <c r="X80" s="32"/>
      <c r="Y80" s="31"/>
      <c r="Z80" s="5"/>
    </row>
    <row r="81" spans="2:26" ht="36" customHeight="1" thickBot="1" thickTop="1">
      <c r="B81" s="297" t="s">
        <v>65</v>
      </c>
      <c r="C81" s="298"/>
      <c r="D81" s="203" t="str">
        <f>D20</f>
        <v>AURINGON KORKEUS</v>
      </c>
      <c r="E81" s="203" t="str">
        <f>E20</f>
        <v>AURINGON KORKEUS ETELÄSSÄ (H:ki)</v>
      </c>
      <c r="F81" s="203">
        <f>F20</f>
        <v>0</v>
      </c>
      <c r="G81" s="230" t="str">
        <f>G20</f>
        <v>AURINGON KORKEUS</v>
      </c>
      <c r="H81" s="204" t="str">
        <f>H20</f>
        <v> KELLONAIKA MILLOIN AURINKO ON ko. SATELLIITIN SUUNNASSA</v>
      </c>
      <c r="I81" s="231" t="str">
        <f>I20</f>
        <v>  Kellonaika milloin aurinko kunkin on satelliitin suunnassa</v>
      </c>
      <c r="J81" s="155"/>
      <c r="K81" s="155"/>
      <c r="L81" s="155"/>
      <c r="M81" s="155"/>
      <c r="N81" s="155"/>
      <c r="O81" s="155"/>
      <c r="P81" s="155"/>
      <c r="Q81" s="208"/>
      <c r="R81" s="155"/>
      <c r="S81" s="155"/>
      <c r="T81" s="208"/>
      <c r="U81" s="155"/>
      <c r="V81" s="155"/>
      <c r="W81" s="208"/>
      <c r="X81" s="155"/>
      <c r="Y81" s="156"/>
      <c r="Z81" s="5"/>
    </row>
    <row r="82" spans="2:26" ht="14.25" thickBot="1" thickTop="1">
      <c r="B82" s="135" t="str">
        <f>B21</f>
        <v>KUUKAUSI</v>
      </c>
      <c r="C82" s="134" t="str">
        <f aca="true" t="shared" si="22" ref="C82:X82">C21</f>
        <v>PVM</v>
      </c>
      <c r="D82" s="45" t="str">
        <f t="shared" si="22"/>
        <v>ASTETTA</v>
      </c>
      <c r="E82" s="45" t="str">
        <f>E21</f>
        <v>ASTETTA</v>
      </c>
      <c r="F82" s="46" t="str">
        <f t="shared" si="22"/>
        <v>KLO</v>
      </c>
      <c r="G82" s="45"/>
      <c r="H82" s="47" t="str">
        <f t="shared" si="22"/>
        <v>KLO</v>
      </c>
      <c r="I82" s="47" t="str">
        <f>H82</f>
        <v>KLO</v>
      </c>
      <c r="J82" s="46"/>
      <c r="K82" s="47" t="str">
        <f t="shared" si="22"/>
        <v>KLO</v>
      </c>
      <c r="L82" s="234" t="str">
        <f t="shared" si="22"/>
        <v>KLO</v>
      </c>
      <c r="M82" s="235"/>
      <c r="N82" s="47" t="str">
        <f t="shared" si="22"/>
        <v>KLO</v>
      </c>
      <c r="O82" s="47" t="str">
        <f t="shared" si="22"/>
        <v>KLO</v>
      </c>
      <c r="P82" s="46"/>
      <c r="Q82" s="209" t="str">
        <f t="shared" si="22"/>
        <v>KLO</v>
      </c>
      <c r="R82" s="234" t="str">
        <f t="shared" si="22"/>
        <v>KLO</v>
      </c>
      <c r="S82" s="235"/>
      <c r="T82" s="209" t="str">
        <f t="shared" si="22"/>
        <v>KLO</v>
      </c>
      <c r="U82" s="234" t="str">
        <f t="shared" si="22"/>
        <v>KLO</v>
      </c>
      <c r="V82" s="235"/>
      <c r="W82" s="209" t="str">
        <f t="shared" si="22"/>
        <v>KLO</v>
      </c>
      <c r="X82" s="47" t="str">
        <f t="shared" si="22"/>
        <v>KLO</v>
      </c>
      <c r="Y82" s="48"/>
      <c r="Z82" s="5"/>
    </row>
    <row r="83" spans="2:26" ht="15.75">
      <c r="B83" s="174" t="s">
        <v>21</v>
      </c>
      <c r="C83" s="82">
        <v>5</v>
      </c>
      <c r="D83" s="40">
        <f aca="true" t="shared" si="23" ref="D83:D119">($E83-$G$15+$F$16)</f>
        <v>50.6</v>
      </c>
      <c r="E83" s="40">
        <v>52.6</v>
      </c>
      <c r="F83" s="50">
        <v>0.5590277777777778</v>
      </c>
      <c r="G83" s="85">
        <f>D83</f>
        <v>50.6</v>
      </c>
      <c r="H83" s="50">
        <f aca="true" t="shared" si="24" ref="H83:H119">$F83+H$18</f>
        <v>0.5590277777777778</v>
      </c>
      <c r="I83" s="141">
        <f>H83</f>
        <v>0.5590277777777778</v>
      </c>
      <c r="J83" s="143"/>
      <c r="K83" s="141">
        <f aca="true" t="shared" si="25" ref="K83:K119">$F83+K$18</f>
        <v>0.5751388888888889</v>
      </c>
      <c r="L83" s="236">
        <f>K83</f>
        <v>0.5751388888888889</v>
      </c>
      <c r="M83" s="237"/>
      <c r="N83" s="141">
        <f aca="true" t="shared" si="26" ref="N83:N119">$F83+N$18</f>
        <v>0.5923611111111111</v>
      </c>
      <c r="O83" s="141">
        <f>N83</f>
        <v>0.5923611111111111</v>
      </c>
      <c r="P83" s="143"/>
      <c r="Q83" s="210">
        <f aca="true" t="shared" si="27" ref="Q83:Q119">$F83+Q$18</f>
        <v>0.6140277777777778</v>
      </c>
      <c r="R83" s="236">
        <f>Q83</f>
        <v>0.6140277777777778</v>
      </c>
      <c r="S83" s="237"/>
      <c r="T83" s="210">
        <f aca="true" t="shared" si="28" ref="T83:T119">$F83+T$18</f>
        <v>0.63125</v>
      </c>
      <c r="U83" s="236">
        <f>T83</f>
        <v>0.63125</v>
      </c>
      <c r="V83" s="244"/>
      <c r="W83" s="210">
        <f aca="true" t="shared" si="29" ref="W83:W119">$F83+W$18</f>
        <v>0.6673611111111111</v>
      </c>
      <c r="X83" s="141">
        <f>W83</f>
        <v>0.6673611111111111</v>
      </c>
      <c r="Y83" s="21"/>
      <c r="Z83" s="5"/>
    </row>
    <row r="84" spans="2:26" ht="15">
      <c r="B84" s="175"/>
      <c r="C84" s="82">
        <v>10</v>
      </c>
      <c r="D84" s="40">
        <f t="shared" si="23"/>
        <v>50.1</v>
      </c>
      <c r="E84" s="40">
        <v>52.1</v>
      </c>
      <c r="F84" s="50">
        <v>0.5590277777777778</v>
      </c>
      <c r="G84" s="85">
        <f>D84</f>
        <v>50.1</v>
      </c>
      <c r="H84" s="50">
        <f t="shared" si="24"/>
        <v>0.5590277777777778</v>
      </c>
      <c r="I84" s="141">
        <f>H84</f>
        <v>0.5590277777777778</v>
      </c>
      <c r="J84" s="143"/>
      <c r="K84" s="141">
        <f t="shared" si="25"/>
        <v>0.5751388888888889</v>
      </c>
      <c r="L84" s="236">
        <f>K84</f>
        <v>0.5751388888888889</v>
      </c>
      <c r="M84" s="237"/>
      <c r="N84" s="141">
        <f t="shared" si="26"/>
        <v>0.5923611111111111</v>
      </c>
      <c r="O84" s="141">
        <f>N84</f>
        <v>0.5923611111111111</v>
      </c>
      <c r="P84" s="143"/>
      <c r="Q84" s="210">
        <f t="shared" si="27"/>
        <v>0.6140277777777778</v>
      </c>
      <c r="R84" s="236">
        <f>Q84</f>
        <v>0.6140277777777778</v>
      </c>
      <c r="S84" s="237"/>
      <c r="T84" s="210">
        <f t="shared" si="28"/>
        <v>0.63125</v>
      </c>
      <c r="U84" s="236">
        <f>T84</f>
        <v>0.63125</v>
      </c>
      <c r="V84" s="244"/>
      <c r="W84" s="210">
        <f t="shared" si="29"/>
        <v>0.6673611111111111</v>
      </c>
      <c r="X84" s="141">
        <f>W84</f>
        <v>0.6673611111111111</v>
      </c>
      <c r="Y84" s="21"/>
      <c r="Z84" s="5"/>
    </row>
    <row r="85" spans="2:26" ht="15">
      <c r="B85" s="175"/>
      <c r="C85" s="82">
        <v>15</v>
      </c>
      <c r="D85" s="40">
        <f t="shared" si="23"/>
        <v>49.4</v>
      </c>
      <c r="E85" s="40">
        <v>51.4</v>
      </c>
      <c r="F85" s="50">
        <v>0.5597222222222222</v>
      </c>
      <c r="G85" s="85">
        <f aca="true" t="shared" si="30" ref="G85:G119">D85</f>
        <v>49.4</v>
      </c>
      <c r="H85" s="50">
        <f t="shared" si="24"/>
        <v>0.5597222222222222</v>
      </c>
      <c r="I85" s="141">
        <f aca="true" t="shared" si="31" ref="I85:I119">H85</f>
        <v>0.5597222222222222</v>
      </c>
      <c r="J85" s="143"/>
      <c r="K85" s="141">
        <f t="shared" si="25"/>
        <v>0.5758333333333333</v>
      </c>
      <c r="L85" s="236">
        <f aca="true" t="shared" si="32" ref="L85:L119">K85</f>
        <v>0.5758333333333333</v>
      </c>
      <c r="M85" s="237"/>
      <c r="N85" s="141">
        <f t="shared" si="26"/>
        <v>0.5930555555555556</v>
      </c>
      <c r="O85" s="141">
        <f aca="true" t="shared" si="33" ref="O85:O119">N85</f>
        <v>0.5930555555555556</v>
      </c>
      <c r="P85" s="143"/>
      <c r="Q85" s="210">
        <f t="shared" si="27"/>
        <v>0.6147222222222223</v>
      </c>
      <c r="R85" s="236">
        <f aca="true" t="shared" si="34" ref="R85:R119">Q85</f>
        <v>0.6147222222222223</v>
      </c>
      <c r="S85" s="237"/>
      <c r="T85" s="210">
        <f t="shared" si="28"/>
        <v>0.6319444444444444</v>
      </c>
      <c r="U85" s="236">
        <f aca="true" t="shared" si="35" ref="U85:U119">T85</f>
        <v>0.6319444444444444</v>
      </c>
      <c r="V85" s="244"/>
      <c r="W85" s="210">
        <f t="shared" si="29"/>
        <v>0.6680555555555556</v>
      </c>
      <c r="X85" s="141">
        <f aca="true" t="shared" si="36" ref="X85:X119">W85</f>
        <v>0.6680555555555556</v>
      </c>
      <c r="Y85" s="21"/>
      <c r="Z85" s="5"/>
    </row>
    <row r="86" spans="2:26" ht="15">
      <c r="B86" s="175"/>
      <c r="C86" s="82">
        <v>20</v>
      </c>
      <c r="D86" s="40">
        <f t="shared" si="23"/>
        <v>48.5</v>
      </c>
      <c r="E86" s="40">
        <v>50.5</v>
      </c>
      <c r="F86" s="50">
        <v>0.5604166666666667</v>
      </c>
      <c r="G86" s="85">
        <f t="shared" si="30"/>
        <v>48.5</v>
      </c>
      <c r="H86" s="50">
        <f t="shared" si="24"/>
        <v>0.5604166666666667</v>
      </c>
      <c r="I86" s="141">
        <f t="shared" si="31"/>
        <v>0.5604166666666667</v>
      </c>
      <c r="J86" s="143"/>
      <c r="K86" s="141">
        <f t="shared" si="25"/>
        <v>0.5765277777777778</v>
      </c>
      <c r="L86" s="236">
        <f t="shared" si="32"/>
        <v>0.5765277777777778</v>
      </c>
      <c r="M86" s="237"/>
      <c r="N86" s="141">
        <f t="shared" si="26"/>
        <v>0.59375</v>
      </c>
      <c r="O86" s="141">
        <f t="shared" si="33"/>
        <v>0.59375</v>
      </c>
      <c r="P86" s="143"/>
      <c r="Q86" s="210">
        <f t="shared" si="27"/>
        <v>0.6154166666666667</v>
      </c>
      <c r="R86" s="236">
        <f t="shared" si="34"/>
        <v>0.6154166666666667</v>
      </c>
      <c r="S86" s="237"/>
      <c r="T86" s="210">
        <f t="shared" si="28"/>
        <v>0.6326388888888889</v>
      </c>
      <c r="U86" s="236">
        <f t="shared" si="35"/>
        <v>0.6326388888888889</v>
      </c>
      <c r="V86" s="244"/>
      <c r="W86" s="210">
        <f t="shared" si="29"/>
        <v>0.66875</v>
      </c>
      <c r="X86" s="141">
        <f t="shared" si="36"/>
        <v>0.66875</v>
      </c>
      <c r="Y86" s="21"/>
      <c r="Z86" s="5"/>
    </row>
    <row r="87" spans="2:26" ht="15">
      <c r="B87" s="175"/>
      <c r="C87" s="82">
        <v>25</v>
      </c>
      <c r="D87" s="40">
        <f t="shared" si="23"/>
        <v>47.5</v>
      </c>
      <c r="E87" s="40">
        <v>49.5</v>
      </c>
      <c r="F87" s="50">
        <v>0.5604166666666667</v>
      </c>
      <c r="G87" s="85">
        <f t="shared" si="30"/>
        <v>47.5</v>
      </c>
      <c r="H87" s="50">
        <f t="shared" si="24"/>
        <v>0.5604166666666667</v>
      </c>
      <c r="I87" s="141">
        <f t="shared" si="31"/>
        <v>0.5604166666666667</v>
      </c>
      <c r="J87" s="143"/>
      <c r="K87" s="141">
        <f t="shared" si="25"/>
        <v>0.5765277777777778</v>
      </c>
      <c r="L87" s="236">
        <f t="shared" si="32"/>
        <v>0.5765277777777778</v>
      </c>
      <c r="M87" s="237"/>
      <c r="N87" s="141">
        <f t="shared" si="26"/>
        <v>0.59375</v>
      </c>
      <c r="O87" s="141">
        <f t="shared" si="33"/>
        <v>0.59375</v>
      </c>
      <c r="P87" s="143"/>
      <c r="Q87" s="210">
        <f t="shared" si="27"/>
        <v>0.6154166666666667</v>
      </c>
      <c r="R87" s="236">
        <f t="shared" si="34"/>
        <v>0.6154166666666667</v>
      </c>
      <c r="S87" s="237"/>
      <c r="T87" s="210">
        <f t="shared" si="28"/>
        <v>0.6326388888888889</v>
      </c>
      <c r="U87" s="236">
        <f t="shared" si="35"/>
        <v>0.6326388888888889</v>
      </c>
      <c r="V87" s="244"/>
      <c r="W87" s="210">
        <f t="shared" si="29"/>
        <v>0.66875</v>
      </c>
      <c r="X87" s="141">
        <f t="shared" si="36"/>
        <v>0.66875</v>
      </c>
      <c r="Y87" s="21"/>
      <c r="Z87" s="5"/>
    </row>
    <row r="88" spans="2:26" ht="15.75" thickBot="1">
      <c r="B88" s="170"/>
      <c r="C88" s="82">
        <v>30</v>
      </c>
      <c r="D88" s="55">
        <f t="shared" si="23"/>
        <v>46.4</v>
      </c>
      <c r="E88" s="44">
        <v>48.4</v>
      </c>
      <c r="F88" s="51">
        <v>0.5604166666666667</v>
      </c>
      <c r="G88" s="86">
        <f t="shared" si="30"/>
        <v>46.4</v>
      </c>
      <c r="H88" s="93">
        <f t="shared" si="24"/>
        <v>0.5604166666666667</v>
      </c>
      <c r="I88" s="142">
        <f t="shared" si="31"/>
        <v>0.5604166666666667</v>
      </c>
      <c r="J88" s="144"/>
      <c r="K88" s="142">
        <f t="shared" si="25"/>
        <v>0.5765277777777778</v>
      </c>
      <c r="L88" s="238">
        <f t="shared" si="32"/>
        <v>0.5765277777777778</v>
      </c>
      <c r="M88" s="239"/>
      <c r="N88" s="142">
        <f t="shared" si="26"/>
        <v>0.59375</v>
      </c>
      <c r="O88" s="142">
        <f t="shared" si="33"/>
        <v>0.59375</v>
      </c>
      <c r="P88" s="144"/>
      <c r="Q88" s="211">
        <f t="shared" si="27"/>
        <v>0.6154166666666667</v>
      </c>
      <c r="R88" s="238">
        <f t="shared" si="34"/>
        <v>0.6154166666666667</v>
      </c>
      <c r="S88" s="239"/>
      <c r="T88" s="211">
        <f t="shared" si="28"/>
        <v>0.6326388888888889</v>
      </c>
      <c r="U88" s="238">
        <f t="shared" si="35"/>
        <v>0.6326388888888889</v>
      </c>
      <c r="V88" s="245"/>
      <c r="W88" s="211">
        <f t="shared" si="29"/>
        <v>0.66875</v>
      </c>
      <c r="X88" s="142">
        <f t="shared" si="36"/>
        <v>0.66875</v>
      </c>
      <c r="Y88" s="42"/>
      <c r="Z88" s="5"/>
    </row>
    <row r="89" spans="2:26" ht="16.5" thickTop="1">
      <c r="B89" s="192" t="s">
        <v>22</v>
      </c>
      <c r="C89" s="83">
        <v>4</v>
      </c>
      <c r="D89" s="40">
        <f t="shared" si="23"/>
        <v>45.1</v>
      </c>
      <c r="E89" s="40">
        <v>47.1</v>
      </c>
      <c r="F89" s="50">
        <v>0.5597222222222222</v>
      </c>
      <c r="G89" s="85">
        <f t="shared" si="30"/>
        <v>45.1</v>
      </c>
      <c r="H89" s="50">
        <f t="shared" si="24"/>
        <v>0.5597222222222222</v>
      </c>
      <c r="I89" s="141">
        <f t="shared" si="31"/>
        <v>0.5597222222222222</v>
      </c>
      <c r="J89" s="143"/>
      <c r="K89" s="141">
        <f t="shared" si="25"/>
        <v>0.5758333333333333</v>
      </c>
      <c r="L89" s="236">
        <f t="shared" si="32"/>
        <v>0.5758333333333333</v>
      </c>
      <c r="M89" s="237"/>
      <c r="N89" s="141">
        <f t="shared" si="26"/>
        <v>0.5930555555555556</v>
      </c>
      <c r="O89" s="141">
        <f t="shared" si="33"/>
        <v>0.5930555555555556</v>
      </c>
      <c r="P89" s="143"/>
      <c r="Q89" s="210">
        <f t="shared" si="27"/>
        <v>0.6147222222222223</v>
      </c>
      <c r="R89" s="236">
        <f t="shared" si="34"/>
        <v>0.6147222222222223</v>
      </c>
      <c r="S89" s="237"/>
      <c r="T89" s="210">
        <f t="shared" si="28"/>
        <v>0.6319444444444444</v>
      </c>
      <c r="U89" s="236">
        <f t="shared" si="35"/>
        <v>0.6319444444444444</v>
      </c>
      <c r="V89" s="244"/>
      <c r="W89" s="210">
        <f t="shared" si="29"/>
        <v>0.6680555555555556</v>
      </c>
      <c r="X89" s="141">
        <f t="shared" si="36"/>
        <v>0.6680555555555556</v>
      </c>
      <c r="Y89" s="21"/>
      <c r="Z89" s="5"/>
    </row>
    <row r="90" spans="2:26" ht="15">
      <c r="B90" s="175"/>
      <c r="C90" s="82">
        <v>9</v>
      </c>
      <c r="D90" s="40">
        <f t="shared" si="23"/>
        <v>43.6</v>
      </c>
      <c r="E90" s="40">
        <v>45.6</v>
      </c>
      <c r="F90" s="50">
        <v>0.5597222222222222</v>
      </c>
      <c r="G90" s="85">
        <f t="shared" si="30"/>
        <v>43.6</v>
      </c>
      <c r="H90" s="50">
        <f t="shared" si="24"/>
        <v>0.5597222222222222</v>
      </c>
      <c r="I90" s="141">
        <f t="shared" si="31"/>
        <v>0.5597222222222222</v>
      </c>
      <c r="J90" s="143"/>
      <c r="K90" s="141">
        <f t="shared" si="25"/>
        <v>0.5758333333333333</v>
      </c>
      <c r="L90" s="236">
        <f t="shared" si="32"/>
        <v>0.5758333333333333</v>
      </c>
      <c r="M90" s="237"/>
      <c r="N90" s="141">
        <f t="shared" si="26"/>
        <v>0.5930555555555556</v>
      </c>
      <c r="O90" s="141">
        <f t="shared" si="33"/>
        <v>0.5930555555555556</v>
      </c>
      <c r="P90" s="143"/>
      <c r="Q90" s="210">
        <f t="shared" si="27"/>
        <v>0.6147222222222223</v>
      </c>
      <c r="R90" s="236">
        <f t="shared" si="34"/>
        <v>0.6147222222222223</v>
      </c>
      <c r="S90" s="237"/>
      <c r="T90" s="210">
        <f t="shared" si="28"/>
        <v>0.6319444444444444</v>
      </c>
      <c r="U90" s="236">
        <f t="shared" si="35"/>
        <v>0.6319444444444444</v>
      </c>
      <c r="V90" s="244"/>
      <c r="W90" s="210">
        <f t="shared" si="29"/>
        <v>0.6680555555555556</v>
      </c>
      <c r="X90" s="141">
        <f t="shared" si="36"/>
        <v>0.6680555555555556</v>
      </c>
      <c r="Y90" s="21"/>
      <c r="Z90" s="5"/>
    </row>
    <row r="91" spans="2:26" ht="15">
      <c r="B91" s="175"/>
      <c r="C91" s="82">
        <v>14</v>
      </c>
      <c r="D91" s="40">
        <f t="shared" si="23"/>
        <v>42.2</v>
      </c>
      <c r="E91" s="40">
        <v>44.2</v>
      </c>
      <c r="F91" s="50">
        <v>0.5590277777777778</v>
      </c>
      <c r="G91" s="85">
        <f t="shared" si="30"/>
        <v>42.2</v>
      </c>
      <c r="H91" s="50">
        <f t="shared" si="24"/>
        <v>0.5590277777777778</v>
      </c>
      <c r="I91" s="141">
        <f t="shared" si="31"/>
        <v>0.5590277777777778</v>
      </c>
      <c r="J91" s="143"/>
      <c r="K91" s="141">
        <f t="shared" si="25"/>
        <v>0.5751388888888889</v>
      </c>
      <c r="L91" s="236">
        <f t="shared" si="32"/>
        <v>0.5751388888888889</v>
      </c>
      <c r="M91" s="237"/>
      <c r="N91" s="141">
        <f t="shared" si="26"/>
        <v>0.5923611111111111</v>
      </c>
      <c r="O91" s="141">
        <f t="shared" si="33"/>
        <v>0.5923611111111111</v>
      </c>
      <c r="P91" s="143"/>
      <c r="Q91" s="210">
        <f t="shared" si="27"/>
        <v>0.6140277777777778</v>
      </c>
      <c r="R91" s="236">
        <f t="shared" si="34"/>
        <v>0.6140277777777778</v>
      </c>
      <c r="S91" s="237"/>
      <c r="T91" s="210">
        <f t="shared" si="28"/>
        <v>0.63125</v>
      </c>
      <c r="U91" s="236">
        <f t="shared" si="35"/>
        <v>0.63125</v>
      </c>
      <c r="V91" s="244"/>
      <c r="W91" s="210">
        <f t="shared" si="29"/>
        <v>0.6673611111111111</v>
      </c>
      <c r="X91" s="141">
        <f t="shared" si="36"/>
        <v>0.6673611111111111</v>
      </c>
      <c r="Y91" s="21"/>
      <c r="Z91" s="5"/>
    </row>
    <row r="92" spans="2:26" ht="15">
      <c r="B92" s="175"/>
      <c r="C92" s="82">
        <v>19</v>
      </c>
      <c r="D92" s="40">
        <f t="shared" si="23"/>
        <v>40.6</v>
      </c>
      <c r="E92" s="40">
        <v>42.6</v>
      </c>
      <c r="F92" s="50">
        <v>0.5583333333333333</v>
      </c>
      <c r="G92" s="85">
        <f t="shared" si="30"/>
        <v>40.6</v>
      </c>
      <c r="H92" s="50">
        <f t="shared" si="24"/>
        <v>0.5583333333333333</v>
      </c>
      <c r="I92" s="141">
        <f t="shared" si="31"/>
        <v>0.5583333333333333</v>
      </c>
      <c r="J92" s="143"/>
      <c r="K92" s="141">
        <f t="shared" si="25"/>
        <v>0.5744444444444444</v>
      </c>
      <c r="L92" s="236">
        <f t="shared" si="32"/>
        <v>0.5744444444444444</v>
      </c>
      <c r="M92" s="237"/>
      <c r="N92" s="141">
        <f t="shared" si="26"/>
        <v>0.5916666666666667</v>
      </c>
      <c r="O92" s="141">
        <f t="shared" si="33"/>
        <v>0.5916666666666667</v>
      </c>
      <c r="P92" s="143"/>
      <c r="Q92" s="210">
        <f t="shared" si="27"/>
        <v>0.6133333333333334</v>
      </c>
      <c r="R92" s="236">
        <f t="shared" si="34"/>
        <v>0.6133333333333334</v>
      </c>
      <c r="S92" s="237"/>
      <c r="T92" s="210">
        <f t="shared" si="28"/>
        <v>0.6305555555555555</v>
      </c>
      <c r="U92" s="236">
        <f t="shared" si="35"/>
        <v>0.6305555555555555</v>
      </c>
      <c r="V92" s="244"/>
      <c r="W92" s="210">
        <f t="shared" si="29"/>
        <v>0.6666666666666667</v>
      </c>
      <c r="X92" s="141">
        <f t="shared" si="36"/>
        <v>0.6666666666666667</v>
      </c>
      <c r="Y92" s="21"/>
      <c r="Z92" s="5"/>
    </row>
    <row r="93" spans="2:26" ht="15">
      <c r="B93" s="175"/>
      <c r="C93" s="82">
        <v>24</v>
      </c>
      <c r="D93" s="40">
        <f t="shared" si="23"/>
        <v>38.9</v>
      </c>
      <c r="E93" s="40">
        <v>40.9</v>
      </c>
      <c r="F93" s="50">
        <v>0.5576388888888889</v>
      </c>
      <c r="G93" s="85">
        <f t="shared" si="30"/>
        <v>38.9</v>
      </c>
      <c r="H93" s="50">
        <f t="shared" si="24"/>
        <v>0.5576388888888889</v>
      </c>
      <c r="I93" s="141">
        <f t="shared" si="31"/>
        <v>0.5576388888888889</v>
      </c>
      <c r="J93" s="143"/>
      <c r="K93" s="141">
        <f t="shared" si="25"/>
        <v>0.57375</v>
      </c>
      <c r="L93" s="236">
        <f t="shared" si="32"/>
        <v>0.57375</v>
      </c>
      <c r="M93" s="237"/>
      <c r="N93" s="141">
        <f t="shared" si="26"/>
        <v>0.5909722222222222</v>
      </c>
      <c r="O93" s="141">
        <f t="shared" si="33"/>
        <v>0.5909722222222222</v>
      </c>
      <c r="P93" s="143"/>
      <c r="Q93" s="210">
        <f t="shared" si="27"/>
        <v>0.612638888888889</v>
      </c>
      <c r="R93" s="236">
        <f t="shared" si="34"/>
        <v>0.612638888888889</v>
      </c>
      <c r="S93" s="237"/>
      <c r="T93" s="210">
        <f t="shared" si="28"/>
        <v>0.6298611111111111</v>
      </c>
      <c r="U93" s="236">
        <f t="shared" si="35"/>
        <v>0.6298611111111111</v>
      </c>
      <c r="V93" s="244"/>
      <c r="W93" s="210">
        <f t="shared" si="29"/>
        <v>0.6659722222222222</v>
      </c>
      <c r="X93" s="141">
        <f t="shared" si="36"/>
        <v>0.6659722222222222</v>
      </c>
      <c r="Y93" s="21"/>
      <c r="Z93" s="5"/>
    </row>
    <row r="94" spans="2:26" ht="15.75" thickBot="1">
      <c r="B94" s="170"/>
      <c r="C94" s="82">
        <v>29</v>
      </c>
      <c r="D94" s="55">
        <f t="shared" si="23"/>
        <v>37.2</v>
      </c>
      <c r="E94" s="44">
        <v>39.2</v>
      </c>
      <c r="F94" s="51">
        <v>0.55625</v>
      </c>
      <c r="G94" s="86">
        <f t="shared" si="30"/>
        <v>37.2</v>
      </c>
      <c r="H94" s="93">
        <f t="shared" si="24"/>
        <v>0.55625</v>
      </c>
      <c r="I94" s="142">
        <f t="shared" si="31"/>
        <v>0.55625</v>
      </c>
      <c r="J94" s="144"/>
      <c r="K94" s="142">
        <f t="shared" si="25"/>
        <v>0.5723611111111111</v>
      </c>
      <c r="L94" s="238">
        <f t="shared" si="32"/>
        <v>0.5723611111111111</v>
      </c>
      <c r="M94" s="239"/>
      <c r="N94" s="142">
        <f t="shared" si="26"/>
        <v>0.5895833333333333</v>
      </c>
      <c r="O94" s="142">
        <f t="shared" si="33"/>
        <v>0.5895833333333333</v>
      </c>
      <c r="P94" s="144"/>
      <c r="Q94" s="211">
        <f t="shared" si="27"/>
        <v>0.6112500000000001</v>
      </c>
      <c r="R94" s="238">
        <f t="shared" si="34"/>
        <v>0.6112500000000001</v>
      </c>
      <c r="S94" s="239"/>
      <c r="T94" s="211">
        <f t="shared" si="28"/>
        <v>0.6284722222222222</v>
      </c>
      <c r="U94" s="238">
        <f t="shared" si="35"/>
        <v>0.6284722222222222</v>
      </c>
      <c r="V94" s="245"/>
      <c r="W94" s="211">
        <f t="shared" si="29"/>
        <v>0.6645833333333333</v>
      </c>
      <c r="X94" s="142">
        <f t="shared" si="36"/>
        <v>0.6645833333333333</v>
      </c>
      <c r="Y94" s="42"/>
      <c r="Z94" s="5"/>
    </row>
    <row r="95" spans="2:26" ht="16.5" thickTop="1">
      <c r="B95" s="192" t="s">
        <v>23</v>
      </c>
      <c r="C95" s="83">
        <v>3</v>
      </c>
      <c r="D95" s="40">
        <f t="shared" si="23"/>
        <v>35.4</v>
      </c>
      <c r="E95" s="40">
        <v>37.4</v>
      </c>
      <c r="F95" s="50">
        <v>0.5555555555555556</v>
      </c>
      <c r="G95" s="85">
        <f t="shared" si="30"/>
        <v>35.4</v>
      </c>
      <c r="H95" s="50">
        <f t="shared" si="24"/>
        <v>0.5555555555555556</v>
      </c>
      <c r="I95" s="141">
        <f t="shared" si="31"/>
        <v>0.5555555555555556</v>
      </c>
      <c r="J95" s="143"/>
      <c r="K95" s="141">
        <f t="shared" si="25"/>
        <v>0.5716666666666667</v>
      </c>
      <c r="L95" s="236">
        <f t="shared" si="32"/>
        <v>0.5716666666666667</v>
      </c>
      <c r="M95" s="237"/>
      <c r="N95" s="141">
        <f t="shared" si="26"/>
        <v>0.5888888888888889</v>
      </c>
      <c r="O95" s="141">
        <f t="shared" si="33"/>
        <v>0.5888888888888889</v>
      </c>
      <c r="P95" s="143"/>
      <c r="Q95" s="210">
        <f t="shared" si="27"/>
        <v>0.6105555555555556</v>
      </c>
      <c r="R95" s="236">
        <f t="shared" si="34"/>
        <v>0.6105555555555556</v>
      </c>
      <c r="S95" s="237"/>
      <c r="T95" s="210">
        <f t="shared" si="28"/>
        <v>0.6277777777777778</v>
      </c>
      <c r="U95" s="236">
        <f t="shared" si="35"/>
        <v>0.6277777777777778</v>
      </c>
      <c r="V95" s="244"/>
      <c r="W95" s="210">
        <f t="shared" si="29"/>
        <v>0.663888888888889</v>
      </c>
      <c r="X95" s="141">
        <f t="shared" si="36"/>
        <v>0.663888888888889</v>
      </c>
      <c r="Y95" s="21"/>
      <c r="Z95" s="5"/>
    </row>
    <row r="96" spans="2:26" ht="15">
      <c r="B96" s="175"/>
      <c r="C96" s="82">
        <v>8</v>
      </c>
      <c r="D96" s="40">
        <f t="shared" si="23"/>
        <v>33.5</v>
      </c>
      <c r="E96" s="40">
        <v>35.5</v>
      </c>
      <c r="F96" s="50">
        <v>0.5541666666666667</v>
      </c>
      <c r="G96" s="85">
        <f t="shared" si="30"/>
        <v>33.5</v>
      </c>
      <c r="H96" s="50">
        <f t="shared" si="24"/>
        <v>0.5541666666666667</v>
      </c>
      <c r="I96" s="141">
        <f t="shared" si="31"/>
        <v>0.5541666666666667</v>
      </c>
      <c r="J96" s="143"/>
      <c r="K96" s="141">
        <f t="shared" si="25"/>
        <v>0.5702777777777778</v>
      </c>
      <c r="L96" s="236">
        <f t="shared" si="32"/>
        <v>0.5702777777777778</v>
      </c>
      <c r="M96" s="237"/>
      <c r="N96" s="141">
        <f t="shared" si="26"/>
        <v>0.5875</v>
      </c>
      <c r="O96" s="141">
        <f t="shared" si="33"/>
        <v>0.5875</v>
      </c>
      <c r="P96" s="143"/>
      <c r="Q96" s="210">
        <f t="shared" si="27"/>
        <v>0.6091666666666667</v>
      </c>
      <c r="R96" s="236">
        <f t="shared" si="34"/>
        <v>0.6091666666666667</v>
      </c>
      <c r="S96" s="237"/>
      <c r="T96" s="210">
        <f t="shared" si="28"/>
        <v>0.6263888888888889</v>
      </c>
      <c r="U96" s="236">
        <f t="shared" si="35"/>
        <v>0.6263888888888889</v>
      </c>
      <c r="V96" s="244"/>
      <c r="W96" s="210">
        <f t="shared" si="29"/>
        <v>0.6625000000000001</v>
      </c>
      <c r="X96" s="141">
        <f t="shared" si="36"/>
        <v>0.6625000000000001</v>
      </c>
      <c r="Y96" s="21"/>
      <c r="Z96" s="5"/>
    </row>
    <row r="97" spans="2:26" ht="15">
      <c r="B97" s="175"/>
      <c r="C97" s="82">
        <v>13</v>
      </c>
      <c r="D97" s="40">
        <f t="shared" si="23"/>
        <v>31.6</v>
      </c>
      <c r="E97" s="40">
        <v>33.6</v>
      </c>
      <c r="F97" s="50">
        <v>0.5527777777777778</v>
      </c>
      <c r="G97" s="85">
        <f t="shared" si="30"/>
        <v>31.6</v>
      </c>
      <c r="H97" s="50">
        <f t="shared" si="24"/>
        <v>0.5527777777777778</v>
      </c>
      <c r="I97" s="141">
        <f t="shared" si="31"/>
        <v>0.5527777777777778</v>
      </c>
      <c r="J97" s="143"/>
      <c r="K97" s="141">
        <f t="shared" si="25"/>
        <v>0.5688888888888889</v>
      </c>
      <c r="L97" s="236">
        <f t="shared" si="32"/>
        <v>0.5688888888888889</v>
      </c>
      <c r="M97" s="237"/>
      <c r="N97" s="141">
        <f t="shared" si="26"/>
        <v>0.5861111111111111</v>
      </c>
      <c r="O97" s="141">
        <f t="shared" si="33"/>
        <v>0.5861111111111111</v>
      </c>
      <c r="P97" s="143"/>
      <c r="Q97" s="210">
        <f t="shared" si="27"/>
        <v>0.6077777777777779</v>
      </c>
      <c r="R97" s="236">
        <f t="shared" si="34"/>
        <v>0.6077777777777779</v>
      </c>
      <c r="S97" s="237"/>
      <c r="T97" s="210">
        <f t="shared" si="28"/>
        <v>0.625</v>
      </c>
      <c r="U97" s="236">
        <f t="shared" si="35"/>
        <v>0.625</v>
      </c>
      <c r="V97" s="244"/>
      <c r="W97" s="210">
        <f t="shared" si="29"/>
        <v>0.6611111111111112</v>
      </c>
      <c r="X97" s="141">
        <f t="shared" si="36"/>
        <v>0.6611111111111112</v>
      </c>
      <c r="Y97" s="21"/>
      <c r="Z97" s="5"/>
    </row>
    <row r="98" spans="2:26" ht="15">
      <c r="B98" s="175"/>
      <c r="C98" s="82">
        <v>18</v>
      </c>
      <c r="D98" s="40">
        <f t="shared" si="23"/>
        <v>29.7</v>
      </c>
      <c r="E98" s="40">
        <v>31.7</v>
      </c>
      <c r="F98" s="50">
        <v>0.5513888888888888</v>
      </c>
      <c r="G98" s="85">
        <f t="shared" si="30"/>
        <v>29.7</v>
      </c>
      <c r="H98" s="50">
        <f t="shared" si="24"/>
        <v>0.5513888888888888</v>
      </c>
      <c r="I98" s="141">
        <f t="shared" si="31"/>
        <v>0.5513888888888888</v>
      </c>
      <c r="J98" s="143"/>
      <c r="K98" s="141">
        <f t="shared" si="25"/>
        <v>0.5674999999999999</v>
      </c>
      <c r="L98" s="236">
        <f t="shared" si="32"/>
        <v>0.5674999999999999</v>
      </c>
      <c r="M98" s="237"/>
      <c r="N98" s="141">
        <f t="shared" si="26"/>
        <v>0.5847222222222221</v>
      </c>
      <c r="O98" s="141">
        <f t="shared" si="33"/>
        <v>0.5847222222222221</v>
      </c>
      <c r="P98" s="143"/>
      <c r="Q98" s="210">
        <f t="shared" si="27"/>
        <v>0.6063888888888889</v>
      </c>
      <c r="R98" s="236">
        <f t="shared" si="34"/>
        <v>0.6063888888888889</v>
      </c>
      <c r="S98" s="237"/>
      <c r="T98" s="210">
        <f t="shared" si="28"/>
        <v>0.623611111111111</v>
      </c>
      <c r="U98" s="236">
        <f t="shared" si="35"/>
        <v>0.623611111111111</v>
      </c>
      <c r="V98" s="244"/>
      <c r="W98" s="210">
        <f t="shared" si="29"/>
        <v>0.6597222222222221</v>
      </c>
      <c r="X98" s="141">
        <f t="shared" si="36"/>
        <v>0.6597222222222221</v>
      </c>
      <c r="Y98" s="21"/>
      <c r="Z98" s="5"/>
    </row>
    <row r="99" spans="2:26" ht="15">
      <c r="B99" s="175"/>
      <c r="C99" s="82">
        <v>23</v>
      </c>
      <c r="D99" s="40">
        <f t="shared" si="23"/>
        <v>27.699999999999996</v>
      </c>
      <c r="E99" s="40">
        <v>29.7</v>
      </c>
      <c r="F99" s="50">
        <v>0.5506944444444445</v>
      </c>
      <c r="G99" s="85">
        <f t="shared" si="30"/>
        <v>27.699999999999996</v>
      </c>
      <c r="H99" s="50">
        <f t="shared" si="24"/>
        <v>0.5506944444444445</v>
      </c>
      <c r="I99" s="141">
        <f t="shared" si="31"/>
        <v>0.5506944444444445</v>
      </c>
      <c r="J99" s="143"/>
      <c r="K99" s="141">
        <f t="shared" si="25"/>
        <v>0.5668055555555556</v>
      </c>
      <c r="L99" s="236">
        <f t="shared" si="32"/>
        <v>0.5668055555555556</v>
      </c>
      <c r="M99" s="237"/>
      <c r="N99" s="141">
        <f t="shared" si="26"/>
        <v>0.5840277777777778</v>
      </c>
      <c r="O99" s="141">
        <f t="shared" si="33"/>
        <v>0.5840277777777778</v>
      </c>
      <c r="P99" s="143"/>
      <c r="Q99" s="210">
        <f t="shared" si="27"/>
        <v>0.6056944444444445</v>
      </c>
      <c r="R99" s="236">
        <f t="shared" si="34"/>
        <v>0.6056944444444445</v>
      </c>
      <c r="S99" s="237"/>
      <c r="T99" s="210">
        <f t="shared" si="28"/>
        <v>0.6229166666666667</v>
      </c>
      <c r="U99" s="236">
        <f t="shared" si="35"/>
        <v>0.6229166666666667</v>
      </c>
      <c r="V99" s="244"/>
      <c r="W99" s="210">
        <f t="shared" si="29"/>
        <v>0.6590277777777778</v>
      </c>
      <c r="X99" s="141">
        <f t="shared" si="36"/>
        <v>0.6590277777777778</v>
      </c>
      <c r="Y99" s="21"/>
      <c r="Z99" s="5"/>
    </row>
    <row r="100" spans="2:26" ht="15.75" thickBot="1">
      <c r="B100" s="170"/>
      <c r="C100" s="82">
        <v>28</v>
      </c>
      <c r="D100" s="55">
        <f t="shared" si="23"/>
        <v>25.800000000000004</v>
      </c>
      <c r="E100" s="44">
        <v>27.8</v>
      </c>
      <c r="F100" s="51">
        <v>0.5493055555555556</v>
      </c>
      <c r="G100" s="86">
        <f t="shared" si="30"/>
        <v>25.800000000000004</v>
      </c>
      <c r="H100" s="93">
        <f t="shared" si="24"/>
        <v>0.5493055555555556</v>
      </c>
      <c r="I100" s="142">
        <f t="shared" si="31"/>
        <v>0.5493055555555556</v>
      </c>
      <c r="J100" s="144"/>
      <c r="K100" s="142">
        <f t="shared" si="25"/>
        <v>0.5654166666666667</v>
      </c>
      <c r="L100" s="238">
        <f t="shared" si="32"/>
        <v>0.5654166666666667</v>
      </c>
      <c r="M100" s="239"/>
      <c r="N100" s="142">
        <f t="shared" si="26"/>
        <v>0.5826388888888889</v>
      </c>
      <c r="O100" s="142">
        <f t="shared" si="33"/>
        <v>0.5826388888888889</v>
      </c>
      <c r="P100" s="144"/>
      <c r="Q100" s="211">
        <f t="shared" si="27"/>
        <v>0.6043055555555557</v>
      </c>
      <c r="R100" s="238">
        <f t="shared" si="34"/>
        <v>0.6043055555555557</v>
      </c>
      <c r="S100" s="239"/>
      <c r="T100" s="211">
        <f t="shared" si="28"/>
        <v>0.6215277777777778</v>
      </c>
      <c r="U100" s="238">
        <f t="shared" si="35"/>
        <v>0.6215277777777778</v>
      </c>
      <c r="V100" s="245"/>
      <c r="W100" s="211">
        <f t="shared" si="29"/>
        <v>0.6576388888888889</v>
      </c>
      <c r="X100" s="142">
        <f t="shared" si="36"/>
        <v>0.6576388888888889</v>
      </c>
      <c r="Y100" s="42"/>
      <c r="Z100" s="5"/>
    </row>
    <row r="101" spans="2:26" ht="16.5" thickTop="1">
      <c r="B101" s="190" t="s">
        <v>24</v>
      </c>
      <c r="C101" s="83">
        <v>3</v>
      </c>
      <c r="D101" s="40">
        <f t="shared" si="23"/>
        <v>23.9</v>
      </c>
      <c r="E101" s="40">
        <v>25.9</v>
      </c>
      <c r="F101" s="50">
        <v>0.5479166666666667</v>
      </c>
      <c r="G101" s="85">
        <f t="shared" si="30"/>
        <v>23.9</v>
      </c>
      <c r="H101" s="50">
        <f t="shared" si="24"/>
        <v>0.5479166666666667</v>
      </c>
      <c r="I101" s="141">
        <f t="shared" si="31"/>
        <v>0.5479166666666667</v>
      </c>
      <c r="J101" s="143"/>
      <c r="K101" s="141">
        <f t="shared" si="25"/>
        <v>0.5640277777777778</v>
      </c>
      <c r="L101" s="236">
        <f t="shared" si="32"/>
        <v>0.5640277777777778</v>
      </c>
      <c r="M101" s="237"/>
      <c r="N101" s="141">
        <f t="shared" si="26"/>
        <v>0.58125</v>
      </c>
      <c r="O101" s="141">
        <f t="shared" si="33"/>
        <v>0.58125</v>
      </c>
      <c r="P101" s="143"/>
      <c r="Q101" s="210">
        <f t="shared" si="27"/>
        <v>0.6029166666666668</v>
      </c>
      <c r="R101" s="236">
        <f t="shared" si="34"/>
        <v>0.6029166666666668</v>
      </c>
      <c r="S101" s="237"/>
      <c r="T101" s="210">
        <f t="shared" si="28"/>
        <v>0.6201388888888889</v>
      </c>
      <c r="U101" s="236">
        <f t="shared" si="35"/>
        <v>0.6201388888888889</v>
      </c>
      <c r="V101" s="244"/>
      <c r="W101" s="210">
        <f t="shared" si="29"/>
        <v>0.65625</v>
      </c>
      <c r="X101" s="141">
        <f t="shared" si="36"/>
        <v>0.65625</v>
      </c>
      <c r="Y101" s="21"/>
      <c r="Z101" s="5"/>
    </row>
    <row r="102" spans="2:26" ht="13.5" customHeight="1">
      <c r="B102" s="172"/>
      <c r="C102" s="82">
        <v>8</v>
      </c>
      <c r="D102" s="40">
        <f t="shared" si="23"/>
        <v>22</v>
      </c>
      <c r="E102" s="40">
        <v>24</v>
      </c>
      <c r="F102" s="50">
        <v>0.5472222222222222</v>
      </c>
      <c r="G102" s="85">
        <f t="shared" si="30"/>
        <v>22</v>
      </c>
      <c r="H102" s="50">
        <f t="shared" si="24"/>
        <v>0.5472222222222222</v>
      </c>
      <c r="I102" s="141">
        <f t="shared" si="31"/>
        <v>0.5472222222222222</v>
      </c>
      <c r="J102" s="143"/>
      <c r="K102" s="141">
        <f t="shared" si="25"/>
        <v>0.5633333333333332</v>
      </c>
      <c r="L102" s="236">
        <f t="shared" si="32"/>
        <v>0.5633333333333332</v>
      </c>
      <c r="M102" s="237"/>
      <c r="N102" s="141">
        <f t="shared" si="26"/>
        <v>0.5805555555555555</v>
      </c>
      <c r="O102" s="141">
        <f t="shared" si="33"/>
        <v>0.5805555555555555</v>
      </c>
      <c r="P102" s="143"/>
      <c r="Q102" s="210">
        <f t="shared" si="27"/>
        <v>0.6022222222222222</v>
      </c>
      <c r="R102" s="236">
        <f t="shared" si="34"/>
        <v>0.6022222222222222</v>
      </c>
      <c r="S102" s="237"/>
      <c r="T102" s="210">
        <f t="shared" si="28"/>
        <v>0.6194444444444444</v>
      </c>
      <c r="U102" s="236">
        <f t="shared" si="35"/>
        <v>0.6194444444444444</v>
      </c>
      <c r="V102" s="244"/>
      <c r="W102" s="210">
        <f t="shared" si="29"/>
        <v>0.6555555555555554</v>
      </c>
      <c r="X102" s="141">
        <f t="shared" si="36"/>
        <v>0.6555555555555554</v>
      </c>
      <c r="Y102" s="21"/>
      <c r="Z102" s="5"/>
    </row>
    <row r="103" spans="2:26" ht="13.5" customHeight="1">
      <c r="B103" s="172"/>
      <c r="C103" s="82">
        <v>13</v>
      </c>
      <c r="D103" s="40">
        <f t="shared" si="23"/>
        <v>20.1</v>
      </c>
      <c r="E103" s="40">
        <v>22.1</v>
      </c>
      <c r="F103" s="50">
        <v>0.5458333333333333</v>
      </c>
      <c r="G103" s="85">
        <f t="shared" si="30"/>
        <v>20.1</v>
      </c>
      <c r="H103" s="50">
        <f t="shared" si="24"/>
        <v>0.5458333333333333</v>
      </c>
      <c r="I103" s="141">
        <f t="shared" si="31"/>
        <v>0.5458333333333333</v>
      </c>
      <c r="J103" s="143"/>
      <c r="K103" s="141">
        <f t="shared" si="25"/>
        <v>0.5619444444444444</v>
      </c>
      <c r="L103" s="236">
        <f t="shared" si="32"/>
        <v>0.5619444444444444</v>
      </c>
      <c r="M103" s="237"/>
      <c r="N103" s="141">
        <f t="shared" si="26"/>
        <v>0.5791666666666666</v>
      </c>
      <c r="O103" s="141">
        <f t="shared" si="33"/>
        <v>0.5791666666666666</v>
      </c>
      <c r="P103" s="143"/>
      <c r="Q103" s="210">
        <f t="shared" si="27"/>
        <v>0.6008333333333333</v>
      </c>
      <c r="R103" s="236">
        <f t="shared" si="34"/>
        <v>0.6008333333333333</v>
      </c>
      <c r="S103" s="237"/>
      <c r="T103" s="210">
        <f t="shared" si="28"/>
        <v>0.6180555555555555</v>
      </c>
      <c r="U103" s="236">
        <f t="shared" si="35"/>
        <v>0.6180555555555555</v>
      </c>
      <c r="V103" s="244"/>
      <c r="W103" s="210">
        <f t="shared" si="29"/>
        <v>0.6541666666666666</v>
      </c>
      <c r="X103" s="141">
        <f t="shared" si="36"/>
        <v>0.6541666666666666</v>
      </c>
      <c r="Y103" s="21"/>
      <c r="Z103" s="5"/>
    </row>
    <row r="104" spans="2:26" ht="13.5" customHeight="1">
      <c r="B104" s="191" t="s">
        <v>59</v>
      </c>
      <c r="C104" s="147">
        <f>(C103+C105)/2</f>
        <v>15.5</v>
      </c>
      <c r="D104" s="40">
        <f>($E104-$G$15+$F$16)</f>
        <v>19.740000000000002</v>
      </c>
      <c r="E104" s="40">
        <f>E103+(E105-E103)/(C105-C103)</f>
        <v>21.740000000000002</v>
      </c>
      <c r="F104" s="50">
        <v>0.545138888888889</v>
      </c>
      <c r="G104" s="85">
        <f>D104</f>
        <v>19.740000000000002</v>
      </c>
      <c r="H104" s="50">
        <f t="shared" si="24"/>
        <v>0.545138888888889</v>
      </c>
      <c r="I104" s="141">
        <f>H104</f>
        <v>0.545138888888889</v>
      </c>
      <c r="J104" s="143"/>
      <c r="K104" s="141">
        <f t="shared" si="25"/>
        <v>0.56125</v>
      </c>
      <c r="L104" s="236">
        <f>K104</f>
        <v>0.56125</v>
      </c>
      <c r="M104" s="237"/>
      <c r="N104" s="141">
        <f>$F104+N$18</f>
        <v>0.5784722222222223</v>
      </c>
      <c r="O104" s="141">
        <f>N104</f>
        <v>0.5784722222222223</v>
      </c>
      <c r="P104" s="143"/>
      <c r="Q104" s="210">
        <f>$F104+Q$18</f>
        <v>0.600138888888889</v>
      </c>
      <c r="R104" s="236">
        <f>Q104</f>
        <v>0.600138888888889</v>
      </c>
      <c r="S104" s="237"/>
      <c r="T104" s="210">
        <f>$F104+T$18</f>
        <v>0.6173611111111111</v>
      </c>
      <c r="U104" s="236">
        <f>T104</f>
        <v>0.6173611111111111</v>
      </c>
      <c r="V104" s="244"/>
      <c r="W104" s="210">
        <f>$F104+W$18</f>
        <v>0.6534722222222222</v>
      </c>
      <c r="X104" s="141">
        <f>W104</f>
        <v>0.6534722222222222</v>
      </c>
      <c r="Y104" s="21"/>
      <c r="Z104" s="5"/>
    </row>
    <row r="105" spans="2:26" ht="13.5" customHeight="1">
      <c r="B105" s="172"/>
      <c r="C105" s="82">
        <v>18</v>
      </c>
      <c r="D105" s="40">
        <f t="shared" si="23"/>
        <v>18.300000000000004</v>
      </c>
      <c r="E105" s="40">
        <v>20.3</v>
      </c>
      <c r="F105" s="50">
        <v>0.545138888888889</v>
      </c>
      <c r="G105" s="85">
        <f t="shared" si="30"/>
        <v>18.300000000000004</v>
      </c>
      <c r="H105" s="50">
        <f t="shared" si="24"/>
        <v>0.545138888888889</v>
      </c>
      <c r="I105" s="141">
        <f t="shared" si="31"/>
        <v>0.545138888888889</v>
      </c>
      <c r="J105" s="143"/>
      <c r="K105" s="141">
        <f t="shared" si="25"/>
        <v>0.56125</v>
      </c>
      <c r="L105" s="236">
        <f t="shared" si="32"/>
        <v>0.56125</v>
      </c>
      <c r="M105" s="237"/>
      <c r="N105" s="141">
        <f t="shared" si="26"/>
        <v>0.5784722222222223</v>
      </c>
      <c r="O105" s="141">
        <f t="shared" si="33"/>
        <v>0.5784722222222223</v>
      </c>
      <c r="P105" s="143"/>
      <c r="Q105" s="210">
        <f t="shared" si="27"/>
        <v>0.600138888888889</v>
      </c>
      <c r="R105" s="236">
        <f t="shared" si="34"/>
        <v>0.600138888888889</v>
      </c>
      <c r="S105" s="237"/>
      <c r="T105" s="210">
        <f t="shared" si="28"/>
        <v>0.6173611111111111</v>
      </c>
      <c r="U105" s="236">
        <f t="shared" si="35"/>
        <v>0.6173611111111111</v>
      </c>
      <c r="V105" s="244"/>
      <c r="W105" s="210">
        <f t="shared" si="29"/>
        <v>0.6534722222222222</v>
      </c>
      <c r="X105" s="141">
        <f t="shared" si="36"/>
        <v>0.6534722222222222</v>
      </c>
      <c r="Y105" s="14"/>
      <c r="Z105" s="5"/>
    </row>
    <row r="106" spans="2:26" ht="13.5" customHeight="1">
      <c r="B106" s="172"/>
      <c r="C106" s="82">
        <v>23</v>
      </c>
      <c r="D106" s="40">
        <f t="shared" si="23"/>
        <v>16.5</v>
      </c>
      <c r="E106" s="40">
        <v>18.5</v>
      </c>
      <c r="F106" s="50">
        <v>0.545138888888889</v>
      </c>
      <c r="G106" s="85">
        <f t="shared" si="30"/>
        <v>16.5</v>
      </c>
      <c r="H106" s="50">
        <f t="shared" si="24"/>
        <v>0.545138888888889</v>
      </c>
      <c r="I106" s="141">
        <f t="shared" si="31"/>
        <v>0.545138888888889</v>
      </c>
      <c r="J106" s="143"/>
      <c r="K106" s="141">
        <f t="shared" si="25"/>
        <v>0.56125</v>
      </c>
      <c r="L106" s="236">
        <f t="shared" si="32"/>
        <v>0.56125</v>
      </c>
      <c r="M106" s="237"/>
      <c r="N106" s="141">
        <f t="shared" si="26"/>
        <v>0.5784722222222223</v>
      </c>
      <c r="O106" s="141">
        <f t="shared" si="33"/>
        <v>0.5784722222222223</v>
      </c>
      <c r="P106" s="143"/>
      <c r="Q106" s="210">
        <f t="shared" si="27"/>
        <v>0.600138888888889</v>
      </c>
      <c r="R106" s="236">
        <f t="shared" si="34"/>
        <v>0.600138888888889</v>
      </c>
      <c r="S106" s="237"/>
      <c r="T106" s="210">
        <f t="shared" si="28"/>
        <v>0.6173611111111111</v>
      </c>
      <c r="U106" s="236">
        <f t="shared" si="35"/>
        <v>0.6173611111111111</v>
      </c>
      <c r="V106" s="244"/>
      <c r="W106" s="210">
        <f t="shared" si="29"/>
        <v>0.6534722222222222</v>
      </c>
      <c r="X106" s="141">
        <f t="shared" si="36"/>
        <v>0.6534722222222222</v>
      </c>
      <c r="Y106" s="21"/>
      <c r="Z106" s="5"/>
    </row>
    <row r="107" spans="2:26" ht="13.5" customHeight="1" thickBot="1">
      <c r="B107" s="173"/>
      <c r="C107" s="82">
        <v>28</v>
      </c>
      <c r="D107" s="55">
        <f t="shared" si="23"/>
        <v>14.800000000000004</v>
      </c>
      <c r="E107" s="44">
        <v>16.8</v>
      </c>
      <c r="F107" s="51">
        <v>0.5027777777777778</v>
      </c>
      <c r="G107" s="86">
        <f t="shared" si="30"/>
        <v>14.800000000000004</v>
      </c>
      <c r="H107" s="93">
        <f t="shared" si="24"/>
        <v>0.5027777777777778</v>
      </c>
      <c r="I107" s="142">
        <f t="shared" si="31"/>
        <v>0.5027777777777778</v>
      </c>
      <c r="J107" s="144"/>
      <c r="K107" s="142">
        <f t="shared" si="25"/>
        <v>0.5188888888888888</v>
      </c>
      <c r="L107" s="238">
        <f t="shared" si="32"/>
        <v>0.5188888888888888</v>
      </c>
      <c r="M107" s="239"/>
      <c r="N107" s="142">
        <f t="shared" si="26"/>
        <v>0.5361111111111111</v>
      </c>
      <c r="O107" s="142">
        <f t="shared" si="33"/>
        <v>0.5361111111111111</v>
      </c>
      <c r="P107" s="144"/>
      <c r="Q107" s="211">
        <f t="shared" si="27"/>
        <v>0.5577777777777778</v>
      </c>
      <c r="R107" s="238">
        <f t="shared" si="34"/>
        <v>0.5577777777777778</v>
      </c>
      <c r="S107" s="239"/>
      <c r="T107" s="211">
        <f t="shared" si="28"/>
        <v>0.575</v>
      </c>
      <c r="U107" s="238">
        <f t="shared" si="35"/>
        <v>0.575</v>
      </c>
      <c r="V107" s="245"/>
      <c r="W107" s="211">
        <f t="shared" si="29"/>
        <v>0.6111111111111112</v>
      </c>
      <c r="X107" s="142">
        <f t="shared" si="36"/>
        <v>0.6111111111111112</v>
      </c>
      <c r="Y107" s="87"/>
      <c r="Z107" s="5"/>
    </row>
    <row r="108" spans="2:26" ht="16.5" thickTop="1">
      <c r="B108" s="192" t="s">
        <v>25</v>
      </c>
      <c r="C108" s="83">
        <v>2</v>
      </c>
      <c r="D108" s="40">
        <f t="shared" si="23"/>
        <v>13.100000000000001</v>
      </c>
      <c r="E108" s="40">
        <v>15.1</v>
      </c>
      <c r="F108" s="41">
        <v>0.5027777777777778</v>
      </c>
      <c r="G108" s="85">
        <f t="shared" si="30"/>
        <v>13.100000000000001</v>
      </c>
      <c r="H108" s="41">
        <f t="shared" si="24"/>
        <v>0.5027777777777778</v>
      </c>
      <c r="I108" s="41">
        <f t="shared" si="31"/>
        <v>0.5027777777777778</v>
      </c>
      <c r="J108" s="59"/>
      <c r="K108" s="41">
        <f t="shared" si="25"/>
        <v>0.5188888888888888</v>
      </c>
      <c r="L108" s="240">
        <f t="shared" si="32"/>
        <v>0.5188888888888888</v>
      </c>
      <c r="M108" s="241"/>
      <c r="N108" s="41">
        <f t="shared" si="26"/>
        <v>0.5361111111111111</v>
      </c>
      <c r="O108" s="41">
        <f t="shared" si="33"/>
        <v>0.5361111111111111</v>
      </c>
      <c r="P108" s="59"/>
      <c r="Q108" s="212">
        <f t="shared" si="27"/>
        <v>0.5577777777777778</v>
      </c>
      <c r="R108" s="240">
        <f t="shared" si="34"/>
        <v>0.5577777777777778</v>
      </c>
      <c r="S108" s="241"/>
      <c r="T108" s="212">
        <f t="shared" si="28"/>
        <v>0.575</v>
      </c>
      <c r="U108" s="240">
        <f t="shared" si="35"/>
        <v>0.575</v>
      </c>
      <c r="V108" s="246"/>
      <c r="W108" s="212">
        <f t="shared" si="29"/>
        <v>0.6111111111111112</v>
      </c>
      <c r="X108" s="41">
        <f t="shared" si="36"/>
        <v>0.6111111111111112</v>
      </c>
      <c r="Y108" s="88"/>
      <c r="Z108" s="5"/>
    </row>
    <row r="109" spans="2:26" ht="15">
      <c r="B109" s="175"/>
      <c r="C109" s="82">
        <v>7</v>
      </c>
      <c r="D109" s="40">
        <f t="shared" si="23"/>
        <v>11.600000000000001</v>
      </c>
      <c r="E109" s="40">
        <v>13.6</v>
      </c>
      <c r="F109" s="41">
        <v>0.5027777777777778</v>
      </c>
      <c r="G109" s="85">
        <f t="shared" si="30"/>
        <v>11.600000000000001</v>
      </c>
      <c r="H109" s="41">
        <f t="shared" si="24"/>
        <v>0.5027777777777778</v>
      </c>
      <c r="I109" s="41">
        <f t="shared" si="31"/>
        <v>0.5027777777777778</v>
      </c>
      <c r="J109" s="59"/>
      <c r="K109" s="41">
        <f t="shared" si="25"/>
        <v>0.5188888888888888</v>
      </c>
      <c r="L109" s="240">
        <f t="shared" si="32"/>
        <v>0.5188888888888888</v>
      </c>
      <c r="M109" s="241"/>
      <c r="N109" s="41">
        <f t="shared" si="26"/>
        <v>0.5361111111111111</v>
      </c>
      <c r="O109" s="41">
        <f t="shared" si="33"/>
        <v>0.5361111111111111</v>
      </c>
      <c r="P109" s="59"/>
      <c r="Q109" s="212">
        <f t="shared" si="27"/>
        <v>0.5577777777777778</v>
      </c>
      <c r="R109" s="240">
        <f t="shared" si="34"/>
        <v>0.5577777777777778</v>
      </c>
      <c r="S109" s="241"/>
      <c r="T109" s="212">
        <f>$F109+T$18</f>
        <v>0.575</v>
      </c>
      <c r="U109" s="240">
        <f t="shared" si="35"/>
        <v>0.575</v>
      </c>
      <c r="V109" s="246"/>
      <c r="W109" s="212">
        <f t="shared" si="29"/>
        <v>0.6111111111111112</v>
      </c>
      <c r="X109" s="41">
        <f t="shared" si="36"/>
        <v>0.6111111111111112</v>
      </c>
      <c r="Y109" s="88"/>
      <c r="Z109" s="5"/>
    </row>
    <row r="110" spans="2:26" ht="15">
      <c r="B110" s="175"/>
      <c r="C110" s="82">
        <v>12</v>
      </c>
      <c r="D110" s="40">
        <f t="shared" si="23"/>
        <v>10.199999999999996</v>
      </c>
      <c r="E110" s="40">
        <v>12.2</v>
      </c>
      <c r="F110" s="41">
        <v>0.5027777777777778</v>
      </c>
      <c r="G110" s="85">
        <f t="shared" si="30"/>
        <v>10.199999999999996</v>
      </c>
      <c r="H110" s="41">
        <f t="shared" si="24"/>
        <v>0.5027777777777778</v>
      </c>
      <c r="I110" s="41">
        <f t="shared" si="31"/>
        <v>0.5027777777777778</v>
      </c>
      <c r="J110" s="59"/>
      <c r="K110" s="41">
        <f t="shared" si="25"/>
        <v>0.5188888888888888</v>
      </c>
      <c r="L110" s="240">
        <f t="shared" si="32"/>
        <v>0.5188888888888888</v>
      </c>
      <c r="M110" s="241"/>
      <c r="N110" s="41">
        <f t="shared" si="26"/>
        <v>0.5361111111111111</v>
      </c>
      <c r="O110" s="41">
        <f t="shared" si="33"/>
        <v>0.5361111111111111</v>
      </c>
      <c r="P110" s="59"/>
      <c r="Q110" s="212">
        <f t="shared" si="27"/>
        <v>0.5577777777777778</v>
      </c>
      <c r="R110" s="240">
        <f t="shared" si="34"/>
        <v>0.5577777777777778</v>
      </c>
      <c r="S110" s="241"/>
      <c r="T110" s="212">
        <f t="shared" si="28"/>
        <v>0.575</v>
      </c>
      <c r="U110" s="240">
        <f t="shared" si="35"/>
        <v>0.575</v>
      </c>
      <c r="V110" s="246"/>
      <c r="W110" s="212">
        <f t="shared" si="29"/>
        <v>0.6111111111111112</v>
      </c>
      <c r="X110" s="41">
        <f t="shared" si="36"/>
        <v>0.6111111111111112</v>
      </c>
      <c r="Y110" s="88"/>
      <c r="Z110" s="5"/>
    </row>
    <row r="111" spans="2:26" ht="15">
      <c r="B111" s="175"/>
      <c r="C111" s="82">
        <v>17</v>
      </c>
      <c r="D111" s="40">
        <f t="shared" si="23"/>
        <v>8.899999999999999</v>
      </c>
      <c r="E111" s="40">
        <v>10.9</v>
      </c>
      <c r="F111" s="41">
        <v>0.5034722222222222</v>
      </c>
      <c r="G111" s="85">
        <f t="shared" si="30"/>
        <v>8.899999999999999</v>
      </c>
      <c r="H111" s="41">
        <f t="shared" si="24"/>
        <v>0.5034722222222222</v>
      </c>
      <c r="I111" s="41">
        <f t="shared" si="31"/>
        <v>0.5034722222222222</v>
      </c>
      <c r="J111" s="59"/>
      <c r="K111" s="41">
        <f t="shared" si="25"/>
        <v>0.5195833333333333</v>
      </c>
      <c r="L111" s="240">
        <f t="shared" si="32"/>
        <v>0.5195833333333333</v>
      </c>
      <c r="M111" s="241"/>
      <c r="N111" s="41">
        <f t="shared" si="26"/>
        <v>0.5368055555555555</v>
      </c>
      <c r="O111" s="41">
        <f t="shared" si="33"/>
        <v>0.5368055555555555</v>
      </c>
      <c r="P111" s="59"/>
      <c r="Q111" s="212">
        <f t="shared" si="27"/>
        <v>0.5584722222222223</v>
      </c>
      <c r="R111" s="240">
        <f t="shared" si="34"/>
        <v>0.5584722222222223</v>
      </c>
      <c r="S111" s="241"/>
      <c r="T111" s="212">
        <f t="shared" si="28"/>
        <v>0.5756944444444444</v>
      </c>
      <c r="U111" s="240">
        <f t="shared" si="35"/>
        <v>0.5756944444444444</v>
      </c>
      <c r="V111" s="246"/>
      <c r="W111" s="212">
        <f t="shared" si="29"/>
        <v>0.6118055555555555</v>
      </c>
      <c r="X111" s="41">
        <f t="shared" si="36"/>
        <v>0.6118055555555555</v>
      </c>
      <c r="Y111" s="88"/>
      <c r="Z111" s="5"/>
    </row>
    <row r="112" spans="2:26" ht="15">
      <c r="B112" s="175"/>
      <c r="C112" s="82">
        <v>22</v>
      </c>
      <c r="D112" s="40">
        <f t="shared" si="23"/>
        <v>7.800000000000004</v>
      </c>
      <c r="E112" s="40">
        <v>9.8</v>
      </c>
      <c r="F112" s="41">
        <v>0.5041666666666667</v>
      </c>
      <c r="G112" s="85">
        <f t="shared" si="30"/>
        <v>7.800000000000004</v>
      </c>
      <c r="H112" s="41">
        <f t="shared" si="24"/>
        <v>0.5041666666666667</v>
      </c>
      <c r="I112" s="41">
        <f t="shared" si="31"/>
        <v>0.5041666666666667</v>
      </c>
      <c r="J112" s="59"/>
      <c r="K112" s="41">
        <f t="shared" si="25"/>
        <v>0.5202777777777777</v>
      </c>
      <c r="L112" s="240">
        <f t="shared" si="32"/>
        <v>0.5202777777777777</v>
      </c>
      <c r="M112" s="241"/>
      <c r="N112" s="41">
        <f t="shared" si="26"/>
        <v>0.5375</v>
      </c>
      <c r="O112" s="41">
        <f t="shared" si="33"/>
        <v>0.5375</v>
      </c>
      <c r="P112" s="59"/>
      <c r="Q112" s="212">
        <f t="shared" si="27"/>
        <v>0.5591666666666667</v>
      </c>
      <c r="R112" s="240">
        <f t="shared" si="34"/>
        <v>0.5591666666666667</v>
      </c>
      <c r="S112" s="241"/>
      <c r="T112" s="212">
        <f t="shared" si="28"/>
        <v>0.5763888888888888</v>
      </c>
      <c r="U112" s="240">
        <f t="shared" si="35"/>
        <v>0.5763888888888888</v>
      </c>
      <c r="V112" s="246"/>
      <c r="W112" s="212">
        <f t="shared" si="29"/>
        <v>0.6125</v>
      </c>
      <c r="X112" s="41">
        <f t="shared" si="36"/>
        <v>0.6125</v>
      </c>
      <c r="Y112" s="88"/>
      <c r="Z112" s="5"/>
    </row>
    <row r="113" spans="2:26" ht="15.75" thickBot="1">
      <c r="B113" s="170"/>
      <c r="C113" s="82">
        <v>27</v>
      </c>
      <c r="D113" s="55">
        <f t="shared" si="23"/>
        <v>6.800000000000004</v>
      </c>
      <c r="E113" s="44">
        <v>8.8</v>
      </c>
      <c r="F113" s="43">
        <v>0.5055555555555555</v>
      </c>
      <c r="G113" s="86">
        <f t="shared" si="30"/>
        <v>6.800000000000004</v>
      </c>
      <c r="H113" s="49">
        <f t="shared" si="24"/>
        <v>0.5055555555555555</v>
      </c>
      <c r="I113" s="43">
        <f t="shared" si="31"/>
        <v>0.5055555555555555</v>
      </c>
      <c r="J113" s="58"/>
      <c r="K113" s="43">
        <f t="shared" si="25"/>
        <v>0.5216666666666666</v>
      </c>
      <c r="L113" s="242">
        <f t="shared" si="32"/>
        <v>0.5216666666666666</v>
      </c>
      <c r="M113" s="243"/>
      <c r="N113" s="43">
        <f t="shared" si="26"/>
        <v>0.5388888888888889</v>
      </c>
      <c r="O113" s="43">
        <f t="shared" si="33"/>
        <v>0.5388888888888889</v>
      </c>
      <c r="P113" s="58"/>
      <c r="Q113" s="213">
        <f t="shared" si="27"/>
        <v>0.5605555555555556</v>
      </c>
      <c r="R113" s="242">
        <f t="shared" si="34"/>
        <v>0.5605555555555556</v>
      </c>
      <c r="S113" s="243"/>
      <c r="T113" s="213">
        <f t="shared" si="28"/>
        <v>0.5777777777777777</v>
      </c>
      <c r="U113" s="242">
        <f t="shared" si="35"/>
        <v>0.5777777777777777</v>
      </c>
      <c r="V113" s="247"/>
      <c r="W113" s="213">
        <f t="shared" si="29"/>
        <v>0.6138888888888889</v>
      </c>
      <c r="X113" s="43">
        <f t="shared" si="36"/>
        <v>0.6138888888888889</v>
      </c>
      <c r="Y113" s="87"/>
      <c r="Z113" s="5"/>
    </row>
    <row r="114" spans="2:26" ht="16.5" thickTop="1">
      <c r="B114" s="190" t="s">
        <v>26</v>
      </c>
      <c r="C114" s="83">
        <v>2</v>
      </c>
      <c r="D114" s="40">
        <f t="shared" si="23"/>
        <v>6</v>
      </c>
      <c r="E114" s="40">
        <v>8</v>
      </c>
      <c r="F114" s="41">
        <v>0.5069444444444444</v>
      </c>
      <c r="G114" s="85">
        <f t="shared" si="30"/>
        <v>6</v>
      </c>
      <c r="H114" s="41">
        <f t="shared" si="24"/>
        <v>0.5069444444444444</v>
      </c>
      <c r="I114" s="41">
        <f t="shared" si="31"/>
        <v>0.5069444444444444</v>
      </c>
      <c r="J114" s="59"/>
      <c r="K114" s="41">
        <f t="shared" si="25"/>
        <v>0.5230555555555555</v>
      </c>
      <c r="L114" s="240">
        <f t="shared" si="32"/>
        <v>0.5230555555555555</v>
      </c>
      <c r="M114" s="241"/>
      <c r="N114" s="41">
        <f t="shared" si="26"/>
        <v>0.5402777777777777</v>
      </c>
      <c r="O114" s="41">
        <f t="shared" si="33"/>
        <v>0.5402777777777777</v>
      </c>
      <c r="P114" s="59"/>
      <c r="Q114" s="212">
        <f t="shared" si="27"/>
        <v>0.5619444444444445</v>
      </c>
      <c r="R114" s="240">
        <f t="shared" si="34"/>
        <v>0.5619444444444445</v>
      </c>
      <c r="S114" s="241"/>
      <c r="T114" s="212">
        <f t="shared" si="28"/>
        <v>0.5791666666666666</v>
      </c>
      <c r="U114" s="240">
        <f t="shared" si="35"/>
        <v>0.5791666666666666</v>
      </c>
      <c r="V114" s="246"/>
      <c r="W114" s="212">
        <f t="shared" si="29"/>
        <v>0.6152777777777778</v>
      </c>
      <c r="X114" s="41">
        <f t="shared" si="36"/>
        <v>0.6152777777777778</v>
      </c>
      <c r="Y114" s="89"/>
      <c r="Z114" s="5"/>
    </row>
    <row r="115" spans="2:26" ht="15.75">
      <c r="B115" s="192"/>
      <c r="C115" s="82">
        <v>7</v>
      </c>
      <c r="D115" s="40">
        <f t="shared" si="23"/>
        <v>5.299999999999997</v>
      </c>
      <c r="E115" s="40">
        <v>7.3</v>
      </c>
      <c r="F115" s="41">
        <v>0.5083333333333333</v>
      </c>
      <c r="G115" s="85">
        <f t="shared" si="30"/>
        <v>5.299999999999997</v>
      </c>
      <c r="H115" s="41">
        <f t="shared" si="24"/>
        <v>0.5083333333333333</v>
      </c>
      <c r="I115" s="41">
        <f t="shared" si="31"/>
        <v>0.5083333333333333</v>
      </c>
      <c r="J115" s="59"/>
      <c r="K115" s="41">
        <f t="shared" si="25"/>
        <v>0.5244444444444444</v>
      </c>
      <c r="L115" s="240">
        <f t="shared" si="32"/>
        <v>0.5244444444444444</v>
      </c>
      <c r="M115" s="241"/>
      <c r="N115" s="41">
        <f t="shared" si="26"/>
        <v>0.5416666666666666</v>
      </c>
      <c r="O115" s="41">
        <f t="shared" si="33"/>
        <v>0.5416666666666666</v>
      </c>
      <c r="P115" s="59"/>
      <c r="Q115" s="212">
        <f t="shared" si="27"/>
        <v>0.5633333333333334</v>
      </c>
      <c r="R115" s="240">
        <f t="shared" si="34"/>
        <v>0.5633333333333334</v>
      </c>
      <c r="S115" s="241"/>
      <c r="T115" s="212">
        <f t="shared" si="28"/>
        <v>0.5805555555555555</v>
      </c>
      <c r="U115" s="240">
        <f t="shared" si="35"/>
        <v>0.5805555555555555</v>
      </c>
      <c r="V115" s="246"/>
      <c r="W115" s="212">
        <f t="shared" si="29"/>
        <v>0.6166666666666667</v>
      </c>
      <c r="X115" s="41">
        <f t="shared" si="36"/>
        <v>0.6166666666666667</v>
      </c>
      <c r="Y115" s="89"/>
      <c r="Z115" s="5"/>
    </row>
    <row r="116" spans="2:26" ht="15.75">
      <c r="B116" s="192"/>
      <c r="C116" s="82">
        <v>12</v>
      </c>
      <c r="D116" s="40">
        <f t="shared" si="23"/>
        <v>4.899999999999999</v>
      </c>
      <c r="E116" s="40">
        <v>6.9</v>
      </c>
      <c r="F116" s="41">
        <v>0.5097222222222222</v>
      </c>
      <c r="G116" s="85">
        <f t="shared" si="30"/>
        <v>4.899999999999999</v>
      </c>
      <c r="H116" s="41">
        <f t="shared" si="24"/>
        <v>0.5097222222222222</v>
      </c>
      <c r="I116" s="41">
        <f t="shared" si="31"/>
        <v>0.5097222222222222</v>
      </c>
      <c r="J116" s="59"/>
      <c r="K116" s="41">
        <f t="shared" si="25"/>
        <v>0.5258333333333333</v>
      </c>
      <c r="L116" s="240">
        <f t="shared" si="32"/>
        <v>0.5258333333333333</v>
      </c>
      <c r="M116" s="241"/>
      <c r="N116" s="41">
        <f t="shared" si="26"/>
        <v>0.5430555555555555</v>
      </c>
      <c r="O116" s="41">
        <f t="shared" si="33"/>
        <v>0.5430555555555555</v>
      </c>
      <c r="P116" s="59"/>
      <c r="Q116" s="212">
        <f t="shared" si="27"/>
        <v>0.5647222222222222</v>
      </c>
      <c r="R116" s="240">
        <f t="shared" si="34"/>
        <v>0.5647222222222222</v>
      </c>
      <c r="S116" s="241"/>
      <c r="T116" s="212">
        <f t="shared" si="28"/>
        <v>0.5819444444444444</v>
      </c>
      <c r="U116" s="240">
        <f t="shared" si="35"/>
        <v>0.5819444444444444</v>
      </c>
      <c r="V116" s="246"/>
      <c r="W116" s="212">
        <f t="shared" si="29"/>
        <v>0.6180555555555556</v>
      </c>
      <c r="X116" s="41">
        <f t="shared" si="36"/>
        <v>0.6180555555555556</v>
      </c>
      <c r="Y116" s="89"/>
      <c r="Z116" s="5"/>
    </row>
    <row r="117" spans="2:26" ht="15.75">
      <c r="B117" s="192"/>
      <c r="C117" s="82">
        <v>17</v>
      </c>
      <c r="D117" s="40">
        <f t="shared" si="23"/>
        <v>4.600000000000001</v>
      </c>
      <c r="E117" s="40">
        <v>6.6</v>
      </c>
      <c r="F117" s="41">
        <v>0.5111111111111112</v>
      </c>
      <c r="G117" s="85">
        <f t="shared" si="30"/>
        <v>4.600000000000001</v>
      </c>
      <c r="H117" s="41">
        <f t="shared" si="24"/>
        <v>0.5111111111111112</v>
      </c>
      <c r="I117" s="41">
        <f t="shared" si="31"/>
        <v>0.5111111111111112</v>
      </c>
      <c r="J117" s="59"/>
      <c r="K117" s="41">
        <f t="shared" si="25"/>
        <v>0.5272222222222223</v>
      </c>
      <c r="L117" s="240">
        <f t="shared" si="32"/>
        <v>0.5272222222222223</v>
      </c>
      <c r="M117" s="241"/>
      <c r="N117" s="41">
        <f t="shared" si="26"/>
        <v>0.5444444444444445</v>
      </c>
      <c r="O117" s="41">
        <f t="shared" si="33"/>
        <v>0.5444444444444445</v>
      </c>
      <c r="P117" s="59"/>
      <c r="Q117" s="212">
        <f t="shared" si="27"/>
        <v>0.5661111111111112</v>
      </c>
      <c r="R117" s="240">
        <f t="shared" si="34"/>
        <v>0.5661111111111112</v>
      </c>
      <c r="S117" s="241"/>
      <c r="T117" s="212">
        <f t="shared" si="28"/>
        <v>0.5833333333333334</v>
      </c>
      <c r="U117" s="240">
        <f t="shared" si="35"/>
        <v>0.5833333333333334</v>
      </c>
      <c r="V117" s="246"/>
      <c r="W117" s="212">
        <f t="shared" si="29"/>
        <v>0.6194444444444445</v>
      </c>
      <c r="X117" s="41">
        <f t="shared" si="36"/>
        <v>0.6194444444444445</v>
      </c>
      <c r="Y117" s="89"/>
      <c r="Z117" s="5"/>
    </row>
    <row r="118" spans="2:26" ht="15.75">
      <c r="B118" s="192"/>
      <c r="C118" s="82">
        <v>22</v>
      </c>
      <c r="D118" s="40">
        <f t="shared" si="23"/>
        <v>4.5</v>
      </c>
      <c r="E118" s="40">
        <v>6.5</v>
      </c>
      <c r="F118" s="41">
        <v>0.5131944444444444</v>
      </c>
      <c r="G118" s="85">
        <f t="shared" si="30"/>
        <v>4.5</v>
      </c>
      <c r="H118" s="41">
        <f t="shared" si="24"/>
        <v>0.5131944444444444</v>
      </c>
      <c r="I118" s="41">
        <f t="shared" si="31"/>
        <v>0.5131944444444444</v>
      </c>
      <c r="J118" s="59"/>
      <c r="K118" s="41">
        <f t="shared" si="25"/>
        <v>0.5293055555555555</v>
      </c>
      <c r="L118" s="240">
        <f t="shared" si="32"/>
        <v>0.5293055555555555</v>
      </c>
      <c r="M118" s="241"/>
      <c r="N118" s="41">
        <f t="shared" si="26"/>
        <v>0.5465277777777777</v>
      </c>
      <c r="O118" s="41">
        <f t="shared" si="33"/>
        <v>0.5465277777777777</v>
      </c>
      <c r="P118" s="59"/>
      <c r="Q118" s="212">
        <f t="shared" si="27"/>
        <v>0.5681944444444444</v>
      </c>
      <c r="R118" s="240">
        <f t="shared" si="34"/>
        <v>0.5681944444444444</v>
      </c>
      <c r="S118" s="241"/>
      <c r="T118" s="212">
        <f t="shared" si="28"/>
        <v>0.5854166666666666</v>
      </c>
      <c r="U118" s="240">
        <f t="shared" si="35"/>
        <v>0.5854166666666666</v>
      </c>
      <c r="V118" s="246"/>
      <c r="W118" s="212">
        <f t="shared" si="29"/>
        <v>0.6215277777777777</v>
      </c>
      <c r="X118" s="41">
        <f t="shared" si="36"/>
        <v>0.6215277777777777</v>
      </c>
      <c r="Y118" s="89"/>
      <c r="Z118" s="5"/>
    </row>
    <row r="119" spans="2:26" ht="13.5" thickBot="1">
      <c r="B119" s="132" t="str">
        <f>B60</f>
        <v>Martti Kemppi</v>
      </c>
      <c r="C119" s="84">
        <v>27</v>
      </c>
      <c r="D119" s="44">
        <f t="shared" si="23"/>
        <v>4.700000000000003</v>
      </c>
      <c r="E119" s="44">
        <v>6.7</v>
      </c>
      <c r="F119" s="43">
        <v>0.5145833333333333</v>
      </c>
      <c r="G119" s="86">
        <f t="shared" si="30"/>
        <v>4.700000000000003</v>
      </c>
      <c r="H119" s="49">
        <f t="shared" si="24"/>
        <v>0.5145833333333333</v>
      </c>
      <c r="I119" s="43">
        <f t="shared" si="31"/>
        <v>0.5145833333333333</v>
      </c>
      <c r="J119" s="58"/>
      <c r="K119" s="43">
        <f t="shared" si="25"/>
        <v>0.5306944444444444</v>
      </c>
      <c r="L119" s="242">
        <f t="shared" si="32"/>
        <v>0.5306944444444444</v>
      </c>
      <c r="M119" s="243"/>
      <c r="N119" s="43">
        <f t="shared" si="26"/>
        <v>0.5479166666666666</v>
      </c>
      <c r="O119" s="43">
        <f t="shared" si="33"/>
        <v>0.5479166666666666</v>
      </c>
      <c r="P119" s="58"/>
      <c r="Q119" s="213">
        <f t="shared" si="27"/>
        <v>0.5695833333333333</v>
      </c>
      <c r="R119" s="242">
        <f t="shared" si="34"/>
        <v>0.5695833333333333</v>
      </c>
      <c r="S119" s="243"/>
      <c r="T119" s="213">
        <f t="shared" si="28"/>
        <v>0.5868055555555555</v>
      </c>
      <c r="U119" s="242">
        <f t="shared" si="35"/>
        <v>0.5868055555555555</v>
      </c>
      <c r="V119" s="247"/>
      <c r="W119" s="213">
        <f t="shared" si="29"/>
        <v>0.6229166666666666</v>
      </c>
      <c r="X119" s="43">
        <f t="shared" si="36"/>
        <v>0.6229166666666666</v>
      </c>
      <c r="Y119" s="90"/>
      <c r="Z119" s="5"/>
    </row>
    <row r="120" spans="2:26" ht="18" customHeight="1" thickTop="1">
      <c r="B120" s="205"/>
      <c r="C120" s="152"/>
      <c r="D120" s="152"/>
      <c r="E120" s="152"/>
      <c r="F120" s="152"/>
      <c r="G120" s="152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52"/>
      <c r="X120" s="282">
        <v>37245</v>
      </c>
      <c r="Y120" s="283"/>
      <c r="Z120" s="5"/>
    </row>
    <row r="121" spans="2:26" ht="18" customHeight="1">
      <c r="B121" s="127"/>
      <c r="C121" s="127"/>
      <c r="D121" s="127"/>
      <c r="E121" s="127"/>
      <c r="F121" s="127"/>
      <c r="G121" s="127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7"/>
      <c r="X121" s="284"/>
      <c r="Y121" s="284"/>
      <c r="Z121" s="5"/>
    </row>
    <row r="122" spans="2:25" ht="24.75" customHeight="1">
      <c r="B122" s="165">
        <f>$B$61</f>
        <v>0</v>
      </c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285"/>
      <c r="Y122" s="285"/>
    </row>
  </sheetData>
  <sheetProtection password="CCF6" sheet="1" objects="1" scenarios="1"/>
  <mergeCells count="29">
    <mergeCell ref="X13:Y13"/>
    <mergeCell ref="X75:Y77"/>
    <mergeCell ref="L74:V74"/>
    <mergeCell ref="B20:C20"/>
    <mergeCell ref="R14:S16"/>
    <mergeCell ref="I16:J16"/>
    <mergeCell ref="X61:Y63"/>
    <mergeCell ref="C74:J74"/>
    <mergeCell ref="C13:J13"/>
    <mergeCell ref="X120:Y122"/>
    <mergeCell ref="X74:Y74"/>
    <mergeCell ref="B68:X69"/>
    <mergeCell ref="I75:J76"/>
    <mergeCell ref="I77:J77"/>
    <mergeCell ref="U75:V77"/>
    <mergeCell ref="R75:S77"/>
    <mergeCell ref="L75:M77"/>
    <mergeCell ref="O75:P77"/>
    <mergeCell ref="B81:C81"/>
    <mergeCell ref="B3:Y4"/>
    <mergeCell ref="B66:X67"/>
    <mergeCell ref="L13:V13"/>
    <mergeCell ref="B5:Y6"/>
    <mergeCell ref="B8:Y9"/>
    <mergeCell ref="L14:M16"/>
    <mergeCell ref="O14:P16"/>
    <mergeCell ref="I14:J15"/>
    <mergeCell ref="U14:V16"/>
    <mergeCell ref="X14:Y16"/>
  </mergeCells>
  <printOptions verticalCentered="1"/>
  <pageMargins left="0.5905511811023623" right="0" top="0.8267716535433072" bottom="0.8267716535433072" header="0.3937007874015748" footer="0.35433070866141736"/>
  <pageSetup fitToHeight="2" horizontalDpi="300" verticalDpi="300" orientation="portrait" paperSize="9" scale="74" r:id="rId4"/>
  <headerFooter alignWithMargins="0">
    <oddHeader>&amp;L&amp;"Arial,Lihavoitu"TÄLLÄ SATELLIITTI KALENTERILLA VOIT ARVIOIDA 
AURINGON SUUNNAN PERUSTEELLA SATELLIITIN SUUNNAN 
Kalenterin kellonaikaan on aurinko kyseisen satelliitin suunnassa &amp;R( www.kemppi.org ) &amp;D / &amp;T / MARTTI KEMPPI</oddHeader>
    <oddFooter>&amp;L&amp;"Arial,Lihavoitu"EXCEL / SATELLIT / TYÖT / &amp;F / &amp;A
KALENTERIN KELLOAJAT OVAT &amp;12SUOMEN AIKAA&amp;R&amp;P ( &amp;N )</oddFooter>
  </headerFooter>
  <rowBreaks count="1" manualBreakCount="1">
    <brk id="62" max="6553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SATELLIITTIKALENERI</dc:title>
  <dc:subject>SAKAL NETTIIN</dc:subject>
  <dc:creator>Martti Kemppi</dc:creator>
  <cp:keywords/>
  <dc:description/>
  <cp:lastModifiedBy>masa</cp:lastModifiedBy>
  <cp:lastPrinted>2001-12-26T19:47:11Z</cp:lastPrinted>
  <dcterms:created xsi:type="dcterms:W3CDTF">1997-11-24T22:10:00Z</dcterms:created>
  <dcterms:modified xsi:type="dcterms:W3CDTF">2012-01-25T11:04:42Z</dcterms:modified>
  <cp:category/>
  <cp:version/>
  <cp:contentType/>
  <cp:contentStatus/>
</cp:coreProperties>
</file>